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3"/>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<sst xmlns="http://schemas.openxmlformats.org/spreadsheetml/2006/main" count="1334" uniqueCount="940">
  <si>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</si>
  <si>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</si>
  <si>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</si>
  <si>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</si>
  <si>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</si>
  <si>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</si>
  <si>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</si>
  <si>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</si>
  <si>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</si>
  <si>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</si>
  <si>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</si>
  <si>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</si>
  <si>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</si>
  <si>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</si>
  <si>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</si>
  <si>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</si>
  <si>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</si>
  <si>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</si>
  <si>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</si>
  <si>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</si>
  <si>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</si>
  <si>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</si>
  <si>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</si>
  <si>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</si>
  <si>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</si>
  <si>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</si>
  <si>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</si>
  <si>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</si>
  <si>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</si>
  <si>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</si>
  <si>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</si>
  <si>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</si>
  <si>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</si>
  <si>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</si>
  <si>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</si>
  <si>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</si>
  <si>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</si>
  <si>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</si>
  <si>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</si>
  <si>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</si>
  <si>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</si>
  <si>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</si>
  <si>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</si>
  <si>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</si>
  <si>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</si>
  <si>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</si>
  <si>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</si>
  <si>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</si>
  <si>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</si>
  <si>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</si>
  <si>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</si>
  <si>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</si>
  <si>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</si>
  <si>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</si>
  <si>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</si>
  <si>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</si>
  <si>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</si>
  <si>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</si>
  <si>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</si>
  <si>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</si>
  <si>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</si>
  <si>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</si>
  <si>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</si>
  <si>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</si>
  <si>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</si>
  <si>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</si>
  <si>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</si>
  <si>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</si>
  <si>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</si>
  <si>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</si>
  <si>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</si>
  <si>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</si>
  <si>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</si>
  <si>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</si>
  <si>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</si>
  <si>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</si>
  <si>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</si>
  <si>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</si>
  <si>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</si>
  <si>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</si>
  <si>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</si>
  <si>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</si>
  <si>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</si>
  <si>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</si>
  <si>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</si>
  <si>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</si>
  <si>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</si>
  <si>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</si>
  <si>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</si>
  <si>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</si>
  <si>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</si>
  <si>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</si>
  <si>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</si>
  <si>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</si>
  <si>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</si>
  <si>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</si>
  <si>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</si>
  <si>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</si>
  <si>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</si>
  <si>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</si>
  <si>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</si>
  <si>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</si>
  <si>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</si>
  <si>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</si>
  <si>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</si>
  <si>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</si>
  <si>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</si>
  <si>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</si>
  <si>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</si>
  <si>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</si>
  <si>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</si>
  <si>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</si>
  <si>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</si>
  <si>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</si>
  <si>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</si>
  <si>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</si>
  <si>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</si>
  <si>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</si>
  <si>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</si>
  <si>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</si>
  <si>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</si>
  <si>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</si>
  <si>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</si>
  <si>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</si>
  <si>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</si>
  <si>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</si>
  <si>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</si>
  <si>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</si>
  <si>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</si>
  <si>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</si>
  <si>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</si>
  <si>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</si>
  <si>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</si>
  <si>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</si>
  <si>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</si>
  <si>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</si>
  <si>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</si>
  <si>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</si>
  <si>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</si>
  <si>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</si>
  <si>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</si>
  <si>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</si>
  <si>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</si>
  <si>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</si>
  <si>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</si>
  <si>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</si>
  <si>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</si>
  <si>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</si>
  <si>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</si>
  <si>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</si>
  <si>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</si>
  <si>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</si>
  <si>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</si>
  <si>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</si>
  <si>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</si>
  <si>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</si>
  <si>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</si>
  <si>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</si>
  <si>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</si>
  <si>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</si>
  <si>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</si>
  <si>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</si>
  <si>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</si>
  <si>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</si>
  <si>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</si>
  <si>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</si>
  <si>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</si>
  <si>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</si>
  <si>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</si>
  <si>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</si>
  <si>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</si>
  <si>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</si>
  <si>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</si>
  <si>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</si>
  <si>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</si>
  <si>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</si>
  <si>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</si>
  <si>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</si>
  <si>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</si>
  <si>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</si>
  <si>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</si>
  <si>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</si>
  <si>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</si>
  <si>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</si>
  <si>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</si>
  <si>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</si>
  <si>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</si>
  <si>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</si>
  <si>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</si>
  <si>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</si>
  <si>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</si>
  <si>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2015</t>
  </si>
  <si>
    <t>31650058</t>
  </si>
  <si>
    <t>1.1.2015</t>
  </si>
  <si>
    <t>31.12.2015</t>
  </si>
  <si>
    <t>akciová spoločnosť</t>
  </si>
  <si>
    <t xml:space="preserve">STP akciová spoločnosť Michalovce </t>
  </si>
  <si>
    <t>Okružná 46</t>
  </si>
  <si>
    <t>071 01</t>
  </si>
  <si>
    <t>Michalovce</t>
  </si>
  <si>
    <t>Jozefína Gožová</t>
  </si>
  <si>
    <t>0905593356</t>
  </si>
  <si>
    <t>gozova@stpmi.sk</t>
  </si>
  <si>
    <t>www.stpmi.sk</t>
  </si>
  <si>
    <t>1.4.1992</t>
  </si>
  <si>
    <t>x</t>
  </si>
  <si>
    <t>1.1.2015 - 31.12.2015</t>
  </si>
  <si>
    <t>1.1.2014 - 31.12.2014</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</si>
  <si>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</si>
  <si>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</si>
  <si>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</si>
  <si>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</si>
  <si>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</si>
  <si>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</si>
  <si>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</si>
  <si>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</si>
  <si>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</si>
  <si>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</si>
  <si>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</si>
  <si>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</si>
  <si>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</si>
  <si>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</si>
  <si>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</si>
  <si>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</si>
  <si>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</si>
  <si>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</si>
  <si>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</si>
  <si>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</si>
  <si>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</si>
  <si>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</si>
  <si>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</si>
  <si>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</si>
  <si>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</si>
  <si>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</si>
  <si>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</si>
  <si>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</si>
  <si>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</si>
  <si>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</si>
  <si>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</si>
  <si>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</si>
  <si>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</si>
  <si>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Spoločnosť nemá žiadne záväzky po lehote splatnosti, nemá úvery ani pôžičky.</t>
  </si>
  <si>
    <t>Spoločnosť vyhlasuje, že dodržiava zásady Kódexu správy a riadenia spoločnosti ako aj pravidla Burzy cenných papierov v Bratislave, ktoré upravujú zverejňovanie podstatných informácii. Dodržiavanie uvedených predpisov zo strany spoločnosti zabezpečuje všetkým akcionárom prístup k informáciam o finančnej situácii, hospodárskych výsledkoch, vlastníctva a riadení spoločnosti. Kódex o riadení spoločnosti je verejne dostupný v sídle spoločnosti.</t>
  </si>
  <si>
    <t xml:space="preserve">Predstavenstvo riadi činnosť spoločnosti a rozhoduje o všetkých záležitostiach spoločnosti v súlade s právnymi predpismi, stanovami a opatreniami spoločnosti. Všetky predpisy, ktorými sa spoločnosť riadi sú k nahliadnutiu v sídle spoločnosti. </t>
  </si>
  <si>
    <t>K zásadným odchylkam od Kódexu o riadení spoločnosti nedošlo.</t>
  </si>
  <si>
    <t xml:space="preserve">Predstavenstvo a.s. je štatutárnym orgánom spoločnosti a tak isto aj jej riadiacim orgánom spoločnosti. Najvyšším kontrolným orgánom je dozorná rada. Dohliada a kontroluje výkon pôsobnosti predstavenstva. V prípade zistenia porušenia povinnosti členmi predstavenstva alebo závažných nedostatkov v hospodárení spoločnosti, zvolá mimoriadné valné zhromaždenie.  </t>
  </si>
  <si>
    <t>viď. príloha č. 12 ďalšie údaje</t>
  </si>
  <si>
    <t>CS009020359</t>
  </si>
  <si>
    <t>akcia kmeňová</t>
  </si>
  <si>
    <t>na meno</t>
  </si>
  <si>
    <t>zaknihovaná</t>
  </si>
  <si>
    <t>4785</t>
  </si>
  <si>
    <t>33,20</t>
  </si>
  <si>
    <t>príl.č.12</t>
  </si>
  <si>
    <t>prijaté</t>
  </si>
  <si>
    <t>bez obmedzenia</t>
  </si>
  <si>
    <t>Dušan Gožo - 60,33 %, Jozefína Gožová - 26,90 %, FNM - 6,48 %</t>
  </si>
  <si>
    <t>Nie sú vydané cenné papiere s osobitnými právami kontroly</t>
  </si>
  <si>
    <t>Bez obmedzenia hlasovacích práv</t>
  </si>
  <si>
    <t>Nie sú známe takéto dohody.</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</si>
  <si>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</si>
  <si>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</si>
  <si>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</si>
  <si>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</si>
  <si>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</si>
  <si>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</si>
  <si>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</si>
  <si>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</si>
  <si>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</si>
  <si>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</si>
  <si>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</si>
  <si>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</si>
  <si>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</si>
  <si>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</si>
  <si>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</si>
  <si>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</si>
  <si>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</si>
  <si>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</si>
  <si>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</si>
  <si>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</si>
  <si>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</si>
  <si>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</si>
  <si>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</si>
  <si>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</si>
  <si>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</si>
  <si>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</si>
  <si>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</si>
  <si>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</si>
  <si>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</si>
  <si>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</si>
  <si>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</si>
  <si>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</si>
  <si>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</si>
  <si>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</si>
  <si>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</si>
  <si>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</si>
  <si>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</si>
  <si>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</si>
  <si>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</si>
  <si>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</si>
  <si>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</si>
  <si>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</si>
  <si>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</si>
  <si>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</si>
  <si>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</si>
  <si>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</si>
  <si>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</si>
  <si>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</si>
  <si>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</si>
  <si>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</si>
  <si>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</si>
  <si>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</si>
  <si>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</si>
  <si>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</si>
  <si>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</si>
  <si>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</si>
  <si>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</si>
  <si>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</si>
  <si>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</si>
  <si>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</si>
  <si>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</si>
  <si>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</si>
  <si>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</si>
  <si>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</si>
  <si>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</si>
  <si>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</si>
  <si>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</si>
  <si>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</si>
  <si>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</si>
  <si>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</si>
  <si>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</si>
  <si>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</si>
  <si>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</si>
  <si>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</si>
  <si>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</si>
  <si>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</si>
  <si>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</si>
  <si>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</si>
  <si>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</si>
  <si>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</si>
  <si>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</si>
  <si>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</si>
  <si>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</si>
  <si>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</si>
  <si>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</si>
  <si>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</si>
  <si>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</si>
  <si>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</si>
  <si>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</si>
  <si>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</si>
  <si>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</si>
  <si>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</si>
  <si>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</si>
  <si>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</si>
  <si>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</si>
  <si>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</si>
  <si>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</si>
  <si>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</si>
  <si>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</si>
  <si>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</si>
  <si>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</si>
  <si>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</si>
  <si>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</si>
  <si>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</si>
  <si>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</si>
  <si>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</si>
  <si>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</si>
  <si>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</si>
  <si>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</si>
  <si>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</si>
  <si>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</si>
  <si>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</si>
  <si>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</si>
  <si>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</si>
  <si>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158862</t>
  </si>
  <si>
    <t>Fond národného majetku SR, Bratislava</t>
  </si>
  <si>
    <t xml:space="preserve">1. zabezpečenie inžinierskej projektovej, konzultačnej, poradenskej,expertíznej, dodávateľskej a obchodnej činnosti a služieb v tuzemsku a zahraničí, 2. projektová činnosť v investičnej výstavbe,  3. architektonické a inžinierske služby všetkého druhu vrátane projektovania, č. ostatné služby pre obyvateľstvo - reprografické práce </t>
  </si>
  <si>
    <t>SAS</t>
  </si>
  <si>
    <t>áno</t>
  </si>
  <si>
    <t>Ing. Vladimír Ladič, Hollého 79, 071 01 Michalovce, číslo licencie 158</t>
  </si>
  <si>
    <t>30.4.2016</t>
  </si>
  <si>
    <t>nie</t>
  </si>
  <si>
    <t xml:space="preserve">STP akciová spoločnosť Michalovce  v roku 2015 nevykonávala žiadnu činnosť. Dosiahnuté tržby sú z prenájmu časti administratívnej budovy . Spoločnosť zamestnáva 1 zamestnanca, ktorý vykonáva všetky účtovné, administratívne práce týkajúce sa akciovej spoločnosti, ako aj zabezpečenie prevádzky, údržby a opravy administratívnej budovy. Vplyv na zamestnanosť v regióne nie je podstatny. Činnosť spoločnosti nemá negatívny vplyv na životné prostredie. Tržby z prenájmu priestorov za r. 2015 boli vo výške 33 229 €, celkové náklady boli vo výške 31 676 €,  Zisk po zdanení : 593 €.  </t>
  </si>
  <si>
    <t>Po skončení účtovného obdobia nenastali žiadne udalosti osobitného  významu.</t>
  </si>
  <si>
    <t>Predpoklad na r. 2016 je podobný ako v r. 2015.</t>
  </si>
  <si>
    <t>V oblasti výskumu a vývoja neboli vynaložené žiadne náklady.</t>
  </si>
  <si>
    <t>Účtovná jednotka nenadobudla žiadne vlastné akcie.</t>
  </si>
  <si>
    <t>Spoločnosť v r. 2015 dosiahla disponibilný zisk 593 €, ktorý sa použije na úhradu straty minulých  období.</t>
  </si>
  <si>
    <t>Spoločnosť nedisponuje uvedenými údajmi.</t>
  </si>
  <si>
    <t>Spoločnosť  nemá organizačnú zložku v zahraničí.</t>
  </si>
  <si>
    <t>Účtovná jednotka nepoužíva nástroje podľa osobitného predpisu</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</si>
  <si>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</si>
  <si>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</si>
  <si>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</si>
  <si>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</si>
  <si>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</si>
  <si>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</si>
  <si>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</si>
  <si>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</si>
  <si>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</si>
  <si>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</si>
  <si>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</si>
  <si>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</si>
  <si>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</si>
  <si>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</si>
  <si>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</si>
  <si>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</si>
  <si>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</si>
  <si>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</si>
  <si>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</si>
  <si>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</si>
  <si>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</si>
  <si>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</si>
  <si>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</si>
  <si>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</si>
  <si>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</si>
  <si>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</si>
  <si>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</si>
  <si>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</si>
  <si>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</si>
  <si>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</si>
  <si>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</si>
  <si>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</si>
  <si>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</si>
  <si>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</si>
  <si>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</si>
  <si>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</si>
  <si>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</si>
  <si>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</si>
  <si>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</si>
  <si>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</si>
  <si>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</si>
  <si>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</si>
  <si>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</si>
  <si>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</si>
  <si>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</si>
  <si>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</si>
  <si>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</si>
  <si>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</si>
  <si>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</si>
  <si>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</si>
  <si>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</si>
  <si>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</si>
  <si>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</si>
  <si>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</si>
  <si>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</si>
  <si>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</si>
  <si>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</si>
  <si>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</si>
  <si>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</si>
  <si>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</si>
  <si>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</si>
  <si>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</si>
  <si>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</si>
  <si>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</si>
  <si>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</si>
  <si>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</si>
  <si>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</si>
  <si>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</si>
  <si>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</si>
  <si>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</si>
  <si>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</si>
  <si>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</si>
  <si>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</si>
  <si>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</si>
  <si>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</si>
  <si>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</si>
  <si>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</si>
  <si>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</si>
  <si>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</si>
  <si>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</si>
  <si>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</si>
  <si>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</si>
  <si>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</si>
  <si>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</si>
  <si>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</si>
  <si>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</si>
  <si>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</si>
  <si>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</si>
  <si>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</si>
  <si>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</si>
  <si>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</si>
  <si>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</si>
  <si>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</si>
  <si>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</si>
  <si>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</si>
  <si>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</si>
  <si>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</si>
  <si>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</si>
  <si>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</si>
  <si>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</si>
  <si>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</si>
  <si>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</si>
  <si>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</si>
  <si>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</si>
  <si>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</si>
  <si>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</si>
  <si>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</si>
  <si>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</si>
  <si>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</si>
  <si>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</si>
  <si>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</si>
  <si>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</si>
  <si>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</si>
  <si>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</si>
  <si>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</si>
  <si>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</si>
  <si>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</si>
  <si>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</si>
  <si>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</si>
  <si>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</si>
  <si>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</si>
  <si>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</si>
  <si>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</si>
  <si>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</si>
  <si>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</si>
  <si>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</si>
  <si>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</si>
  <si>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</si>
  <si>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</si>
  <si>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</si>
  <si>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</si>
  <si>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Oznámenie o zverejnení regulovaných informácii uverejnené v denníku Pravda dňa 24.5.2016</t>
  </si>
  <si>
    <t>Dušan Gožo, predseda predstavenstva 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</si>
  <si>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</si>
  <si>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</si>
  <si>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</si>
  <si>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</si>
  <si>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</si>
  <si>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</si>
  <si>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</si>
  <si>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</si>
  <si>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</si>
  <si>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</si>
  <si>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</si>
  <si>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</si>
  <si>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</si>
  <si>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</si>
  <si>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</si>
  <si>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</si>
  <si>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</si>
  <si>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</si>
  <si>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</si>
  <si>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</si>
  <si>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</si>
  <si>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</si>
  <si>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</si>
  <si>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</si>
  <si>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</si>
  <si>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</si>
  <si>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</si>
  <si>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</si>
  <si>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</si>
  <si>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</si>
  <si>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</si>
  <si>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</si>
  <si>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</si>
  <si>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</si>
  <si>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</si>
  <si>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</si>
  <si>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</si>
  <si>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</si>
  <si>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</si>
  <si>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</si>
  <si>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</si>
  <si>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</si>
  <si>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</si>
  <si>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</si>
  <si>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</si>
  <si>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</si>
  <si>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</si>
  <si>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1.1.2015-31.12.2015</t>
  </si>
  <si>
    <t>1.1.2014-31.12.2014</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</si>
  <si>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</si>
  <si>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</si>
  <si>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</si>
  <si>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</si>
  <si>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</si>
  <si>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</si>
  <si>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</si>
  <si>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</si>
  <si>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</si>
  <si>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</si>
  <si>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</si>
  <si>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</si>
  <si>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</si>
  <si>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</si>
  <si>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</si>
  <si>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</si>
  <si>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</si>
  <si>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</si>
  <si>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</si>
  <si>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</si>
  <si>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</si>
  <si>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</si>
  <si>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</si>
  <si>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</si>
  <si>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</si>
  <si>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</si>
  <si>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</si>
  <si>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</si>
  <si>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</si>
  <si>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</si>
  <si>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</si>
  <si>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</si>
  <si>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</si>
  <si>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</si>
  <si>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</si>
  <si>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</si>
  <si>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</si>
  <si>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</si>
  <si>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</si>
  <si>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</si>
  <si>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</si>
  <si>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</si>
  <si>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</si>
  <si>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</si>
  <si>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</si>
  <si>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</si>
  <si>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</si>
  <si>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</si>
  <si>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</si>
  <si>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</si>
  <si>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</si>
  <si>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</si>
  <si>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</si>
  <si>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</si>
  <si>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</si>
  <si>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</si>
  <si>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</si>
  <si>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</si>
  <si>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</si>
  <si>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</si>
  <si>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</si>
  <si>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</si>
  <si>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</si>
  <si>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</si>
  <si>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</si>
  <si>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</si>
  <si>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</si>
  <si>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</si>
  <si>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</si>
  <si>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</si>
  <si>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</si>
  <si>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</si>
  <si>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</si>
  <si>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</si>
  <si>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</si>
  <si>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</si>
  <si>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</si>
  <si>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</si>
  <si>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</si>
  <si>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</si>
  <si>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</si>
  <si>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</si>
  <si>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</si>
  <si>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</si>
  <si>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</si>
  <si>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</si>
  <si>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</si>
  <si>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</si>
  <si>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</si>
  <si>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</si>
  <si>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</si>
  <si>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</si>
  <si>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</si>
  <si>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</si>
  <si>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</si>
  <si>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</si>
  <si>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</si>
  <si>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</si>
  <si>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</si>
  <si>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</si>
  <si>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</si>
  <si>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</si>
  <si>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</si>
  <si>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</si>
  <si>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</si>
  <si>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</si>
  <si>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</si>
  <si>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</si>
  <si>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</si>
  <si>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</si>
  <si>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</si>
  <si>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</si>
  <si>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</si>
  <si>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</si>
  <si>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</si>
  <si>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</si>
  <si>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</si>
  <si>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</si>
  <si>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</si>
  <si>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</si>
  <si>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</si>
  <si>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</si>
  <si>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</si>
  <si>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</si>
  <si>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</si>
  <si>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</si>
  <si>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</si>
  <si>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</si>
  <si>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</si>
  <si>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</si>
  <si>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</si>
  <si>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</si>
  <si>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</si>
  <si>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</si>
  <si>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</si>
  <si>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</si>
  <si>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</si>
  <si>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</si>
  <si>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</si>
  <si>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</si>
  <si>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</si>
  <si>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</si>
  <si>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</si>
  <si>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</si>
  <si>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</si>
  <si>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</si>
  <si>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</si>
  <si>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</si>
  <si>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</si>
  <si>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</si>
  <si>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</si>
  <si>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</si>
  <si>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</si>
  <si>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</si>
  <si>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</si>
  <si>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</si>
  <si>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</si>
  <si>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</si>
  <si>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</si>
  <si>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</si>
  <si>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</si>
  <si>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</si>
  <si>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</si>
  <si>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</si>
  <si>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</si>
  <si>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</si>
  <si>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</si>
  <si>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</si>
  <si>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</si>
  <si>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</si>
  <si>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</si>
  <si>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</si>
  <si>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</si>
  <si>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</si>
  <si>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</si>
  <si>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</si>
  <si>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</si>
  <si>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</si>
  <si>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</si>
  <si>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</si>
  <si>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</si>
  <si>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</si>
  <si>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</si>
  <si>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</si>
  <si>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</si>
  <si>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</si>
  <si>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</si>
  <si>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</si>
  <si>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</si>
  <si>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</si>
  <si>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</si>
  <si>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</si>
  <si>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</si>
  <si>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</si>
  <si>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</si>
  <si>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</si>
  <si>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</si>
  <si>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</si>
  <si>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</si>
  <si>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</si>
  <si>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</si>
  <si>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</si>
  <si>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</si>
  <si>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</si>
  <si>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</si>
  <si>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</si>
  <si>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</si>
  <si>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</si>
  <si>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</si>
  <si>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</si>
  <si>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</si>
  <si>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</si>
  <si>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</si>
  <si>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</si>
  <si>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</si>
  <si>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</si>
  <si>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</si>
  <si>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</si>
  <si>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</si>
  <si>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</si>
  <si>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</si>
  <si>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</si>
  <si>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</si>
  <si>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</si>
  <si>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</si>
  <si>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</si>
  <si>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</si>
  <si>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</si>
  <si>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</si>
  <si>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</si>
  <si>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</si>
  <si>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</si>
  <si>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</si>
  <si>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</si>
  <si>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</si>
  <si>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</si>
  <si>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</si>
  <si>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</si>
  <si>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</si>
  <si>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</si>
  <si>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</si>
  <si>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</si>
  <si>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</si>
  <si>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</si>
  <si>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</si>
  <si>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</si>
  <si>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</si>
  <si>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</si>
  <si>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</si>
  <si>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</si>
  <si>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</si>
  <si>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</si>
  <si>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</si>
  <si>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</si>
  <si>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</si>
  <si>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</si>
  <si>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</si>
  <si>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</si>
  <si>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</si>
  <si>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</si>
  <si>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</si>
  <si>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</si>
  <si>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</si>
  <si>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</si>
  <si>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</si>
  <si>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</si>
  <si>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</si>
  <si>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</si>
  <si>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</si>
  <si>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</si>
  <si>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</si>
  <si>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</si>
  <si>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</si>
  <si>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</si>
  <si>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</si>
  <si>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</si>
  <si>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</si>
  <si>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</si>
  <si>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</si>
  <si>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</si>
  <si>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</si>
  <si>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</si>
  <si>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</si>
  <si>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</si>
  <si>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</si>
  <si>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</si>
  <si>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</si>
  <si>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</si>
  <si>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</si>
  <si>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 xml:space="preserve">Členov štatutárneho orgánu vymenúva a odvoláva valné zhromaždenie. Funkčné obdobie členov predstavenstva je päť rokov. Na zvolenie členov predstavenstva je potrebná nadpolovičná väčšina hlasov prítomných akcionárov. O doplňaní a zmene stanov rozhoduje valné zhromaždenie dvojtretionovou väčšinou prítomných akcionárov. Pre prijatie doplnkov alebo zmenu stanov je nutná prítomnosť notára, ktorý o rozhodnutí valného zhromaždenia vyhotoví notársku zápisnicu. Ak sa doplnením alebo zmenou stanov zmenla skutočnosti zapísané do obchodného registra, je predstavenstvo povinné do 30 dní podať návrh na zápis zmeny do obchodného registra. </t>
  </si>
  <si>
    <t>viď. príloha P 12 ďalšie údaje</t>
  </si>
  <si>
    <t>Pri skončení funkcie sa členom orgánov a zamestnancom neposkytuje žiadna náhrada.</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</si>
  <si>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postavenia emitenta  Dušan Gožo - predseda predstavenstva, Jozefína Gožová  člen predstavenstva</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</si>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</sst>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7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thin"/>
      <right>
        <color indexed="63"/>
      </right>
      <top style="medium"/>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thin"/>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1" borderId="5" applyNumberFormat="0" applyAlignment="0" applyProtection="0"/>
    <xf numFmtId="0" fontId="46" fillId="7" borderId="1" applyNumberFormat="0" applyAlignment="0" applyProtection="0"/>
    <xf numFmtId="0" fontId="47"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8">
    <xf numFmtId="0" fontId="0" fillId="0" borderId="0" xfId="0" applyAlignment="1">
      <alignment/>
    </xf>
    <xf numFmtId="172" fontId="7" fillId="24"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4" borderId="13" xfId="0" applyNumberFormat="1" applyFont="1" applyFill="1" applyBorder="1" applyAlignment="1" applyProtection="1">
      <alignment horizontal="left" vertical="center"/>
      <protection locked="0"/>
    </xf>
    <xf numFmtId="49" fontId="0" fillId="24" borderId="14" xfId="0" applyNumberFormat="1" applyFont="1" applyFill="1" applyBorder="1" applyAlignment="1" applyProtection="1">
      <alignment horizontal="left" vertical="center"/>
      <protection locked="0"/>
    </xf>
    <xf numFmtId="0" fontId="7" fillId="24" borderId="10" xfId="0" applyNumberFormat="1" applyFont="1" applyFill="1" applyBorder="1" applyAlignment="1" applyProtection="1">
      <alignment vertical="center" wrapText="1"/>
      <protection locked="0"/>
    </xf>
    <xf numFmtId="0" fontId="22" fillId="24" borderId="10" xfId="0" applyNumberFormat="1" applyFont="1" applyFill="1" applyBorder="1" applyAlignment="1" applyProtection="1">
      <alignment vertical="center" wrapText="1"/>
      <protection locked="0"/>
    </xf>
    <xf numFmtId="0" fontId="7" fillId="24"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4" borderId="18" xfId="0" applyNumberFormat="1" applyFont="1" applyFill="1" applyBorder="1" applyAlignment="1" applyProtection="1">
      <alignment vertical="center" wrapText="1"/>
      <protection hidden="1" locked="0"/>
    </xf>
    <xf numFmtId="49" fontId="0" fillId="24" borderId="10" xfId="0" applyNumberFormat="1" applyFont="1" applyFill="1" applyBorder="1" applyAlignment="1" applyProtection="1">
      <alignment vertical="center" wrapText="1"/>
      <protection hidden="1" locked="0"/>
    </xf>
    <xf numFmtId="49" fontId="0" fillId="24" borderId="19" xfId="0" applyNumberFormat="1" applyFont="1" applyFill="1" applyBorder="1" applyAlignment="1" applyProtection="1">
      <alignment horizontal="left" vertical="center"/>
      <protection hidden="1" locked="0"/>
    </xf>
    <xf numFmtId="49" fontId="0" fillId="24" borderId="20" xfId="0" applyNumberFormat="1" applyFont="1" applyFill="1" applyBorder="1" applyAlignment="1" applyProtection="1">
      <alignment horizontal="left" vertical="center"/>
      <protection hidden="1" locked="0"/>
    </xf>
    <xf numFmtId="49" fontId="0" fillId="24" borderId="10" xfId="0" applyNumberFormat="1" applyFont="1" applyFill="1" applyBorder="1" applyAlignment="1" applyProtection="1">
      <alignment horizontal="left" vertical="center"/>
      <protection hidden="1" locked="0"/>
    </xf>
    <xf numFmtId="49" fontId="0" fillId="24" borderId="21" xfId="0" applyNumberFormat="1" applyFont="1" applyFill="1" applyBorder="1" applyAlignment="1" applyProtection="1">
      <alignment horizontal="left" vertical="center"/>
      <protection hidden="1" locked="0"/>
    </xf>
    <xf numFmtId="49" fontId="0" fillId="24" borderId="22" xfId="0" applyNumberFormat="1" applyFont="1" applyFill="1" applyBorder="1" applyAlignment="1" applyProtection="1">
      <alignment horizontal="left" vertical="center"/>
      <protection hidden="1" locked="0"/>
    </xf>
    <xf numFmtId="49" fontId="0" fillId="24" borderId="23" xfId="0" applyNumberFormat="1" applyFont="1" applyFill="1" applyBorder="1" applyAlignment="1" applyProtection="1">
      <alignment horizontal="left" vertical="center"/>
      <protection hidden="1" locked="0"/>
    </xf>
    <xf numFmtId="49" fontId="0" fillId="24" borderId="24" xfId="0" applyNumberFormat="1" applyFont="1" applyFill="1" applyBorder="1" applyAlignment="1" applyProtection="1">
      <alignment horizontal="left" vertical="center"/>
      <protection hidden="1" locked="0"/>
    </xf>
    <xf numFmtId="49" fontId="0" fillId="24" borderId="25" xfId="0" applyNumberFormat="1" applyFont="1" applyFill="1" applyBorder="1" applyAlignment="1" applyProtection="1">
      <alignment horizontal="left" vertical="center"/>
      <protection hidden="1" locked="0"/>
    </xf>
    <xf numFmtId="49" fontId="0" fillId="24" borderId="26" xfId="0" applyNumberFormat="1" applyFont="1" applyFill="1" applyBorder="1" applyAlignment="1" applyProtection="1">
      <alignment vertical="center"/>
      <protection hidden="1" locked="0"/>
    </xf>
    <xf numFmtId="49" fontId="0" fillId="24" borderId="26"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wrapText="1"/>
      <protection hidden="1" locked="0"/>
    </xf>
    <xf numFmtId="0" fontId="0" fillId="24"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20"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20" borderId="27" xfId="0" applyFont="1" applyFill="1" applyBorder="1" applyAlignment="1" applyProtection="1">
      <alignment horizontal="center" vertical="center" wrapText="1"/>
      <protection/>
    </xf>
    <xf numFmtId="49" fontId="13" fillId="20"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20"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24"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25" borderId="0" xfId="0" applyFill="1" applyBorder="1" applyAlignment="1">
      <alignment/>
    </xf>
    <xf numFmtId="172" fontId="7" fillId="24" borderId="20" xfId="0" applyNumberFormat="1" applyFont="1" applyFill="1" applyBorder="1" applyAlignment="1" applyProtection="1">
      <alignment horizontal="center" vertical="center"/>
      <protection locked="0"/>
    </xf>
    <xf numFmtId="172" fontId="7" fillId="24" borderId="10" xfId="0" applyNumberFormat="1" applyFont="1" applyFill="1" applyBorder="1" applyAlignment="1" applyProtection="1">
      <alignment horizontal="center" vertical="center"/>
      <protection locked="0"/>
    </xf>
    <xf numFmtId="172" fontId="7" fillId="24"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24"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24"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24"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24"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24" borderId="44" xfId="0" applyNumberFormat="1" applyFont="1" applyFill="1" applyBorder="1" applyAlignment="1" applyProtection="1">
      <alignment horizontal="left" vertical="center"/>
      <protection hidden="1" locked="0"/>
    </xf>
    <xf numFmtId="49" fontId="0" fillId="24"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20"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9" fillId="0" borderId="0" xfId="0" applyFont="1" applyBorder="1" applyAlignment="1" applyProtection="1">
      <alignment vertical="top" wrapText="1"/>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49" fontId="0" fillId="25" borderId="28" xfId="0" applyNumberFormat="1" applyFill="1" applyBorder="1" applyAlignment="1" applyProtection="1">
      <alignment horizontal="center" vertical="center" wrapText="1"/>
      <protection/>
    </xf>
    <xf numFmtId="49" fontId="0" fillId="25" borderId="0" xfId="0" applyNumberFormat="1" applyFill="1" applyBorder="1" applyAlignment="1" applyProtection="1">
      <alignment vertical="center"/>
      <protection/>
    </xf>
    <xf numFmtId="49" fontId="0" fillId="25" borderId="0" xfId="0" applyNumberFormat="1" applyFont="1" applyFill="1" applyBorder="1" applyAlignment="1" applyProtection="1">
      <alignment horizontal="left" vertical="center" wrapText="1"/>
      <protection/>
    </xf>
    <xf numFmtId="49" fontId="0" fillId="25" borderId="0" xfId="0" applyNumberFormat="1" applyFont="1" applyFill="1" applyBorder="1" applyAlignment="1" applyProtection="1">
      <alignment horizontal="left" vertical="center"/>
      <protection/>
    </xf>
    <xf numFmtId="49" fontId="0" fillId="2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24"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24"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24" borderId="20" xfId="0" applyFont="1" applyFill="1" applyBorder="1" applyAlignment="1" applyProtection="1">
      <alignment horizontal="center"/>
      <protection locked="0"/>
    </xf>
    <xf numFmtId="0" fontId="7" fillId="20" borderId="21" xfId="0" applyFont="1" applyFill="1" applyBorder="1" applyAlignment="1" applyProtection="1">
      <alignment horizontal="center" vertical="center" wrapText="1"/>
      <protection/>
    </xf>
    <xf numFmtId="0" fontId="7" fillId="20" borderId="53" xfId="0" applyFont="1" applyFill="1" applyBorder="1" applyAlignment="1" applyProtection="1">
      <alignment horizontal="center" vertical="center" wrapText="1"/>
      <protection/>
    </xf>
    <xf numFmtId="0" fontId="13" fillId="26" borderId="10" xfId="0" applyNumberFormat="1" applyFont="1" applyFill="1" applyBorder="1" applyAlignment="1" applyProtection="1">
      <alignment horizontal="right" vertical="center" wrapText="1"/>
      <protection locked="0"/>
    </xf>
    <xf numFmtId="172" fontId="7" fillId="26" borderId="10" xfId="0" applyNumberFormat="1" applyFont="1" applyFill="1" applyBorder="1" applyAlignment="1" applyProtection="1">
      <alignment horizontal="center" vertical="center"/>
      <protection locked="0"/>
    </xf>
    <xf numFmtId="172" fontId="7" fillId="2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2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4"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26" borderId="10" xfId="0" applyNumberFormat="1" applyFont="1" applyFill="1" applyBorder="1" applyAlignment="1" applyProtection="1">
      <alignment horizontal="right" vertical="center" wrapText="1"/>
      <protection locked="0"/>
    </xf>
    <xf numFmtId="0" fontId="2" fillId="24" borderId="10" xfId="0" applyNumberFormat="1" applyFont="1" applyFill="1" applyBorder="1" applyAlignment="1" applyProtection="1">
      <alignment horizontal="right" vertical="center" wrapText="1"/>
      <protection locked="0"/>
    </xf>
    <xf numFmtId="0" fontId="2" fillId="26" borderId="10" xfId="0" applyNumberFormat="1" applyFont="1" applyFill="1" applyBorder="1" applyAlignment="1" applyProtection="1">
      <alignment vertical="center" wrapText="1"/>
      <protection locked="0"/>
    </xf>
    <xf numFmtId="0" fontId="34" fillId="26" borderId="10" xfId="0" applyNumberFormat="1" applyFont="1" applyFill="1" applyBorder="1" applyAlignment="1" applyProtection="1">
      <alignment vertical="center" wrapText="1"/>
      <protection locked="0"/>
    </xf>
    <xf numFmtId="0" fontId="34" fillId="26" borderId="10" xfId="0" applyNumberFormat="1" applyFont="1" applyFill="1" applyBorder="1" applyAlignment="1" applyProtection="1">
      <alignment vertical="center" wrapText="1"/>
      <protection locked="0"/>
    </xf>
    <xf numFmtId="172" fontId="1" fillId="26" borderId="10" xfId="0" applyNumberFormat="1" applyFont="1" applyFill="1" applyBorder="1" applyAlignment="1" applyProtection="1">
      <alignment horizontal="center" vertical="center" wrapText="1"/>
      <protection locked="0"/>
    </xf>
    <xf numFmtId="172" fontId="2" fillId="26" borderId="10" xfId="0" applyNumberFormat="1" applyFont="1" applyFill="1" applyBorder="1" applyAlignment="1" applyProtection="1">
      <alignment horizontal="center" vertical="center"/>
      <protection locked="0"/>
    </xf>
    <xf numFmtId="172" fontId="2" fillId="26" borderId="10" xfId="0" applyNumberFormat="1" applyFont="1" applyFill="1" applyBorder="1" applyAlignment="1" applyProtection="1">
      <alignment horizontal="right" vertical="center"/>
      <protection locked="0"/>
    </xf>
    <xf numFmtId="172" fontId="2" fillId="2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24"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2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24" borderId="29" xfId="0" applyNumberFormat="1" applyFont="1" applyFill="1" applyBorder="1" applyAlignment="1" applyProtection="1">
      <alignment vertical="center" wrapText="1"/>
      <protection locked="0"/>
    </xf>
    <xf numFmtId="172" fontId="7" fillId="26" borderId="10" xfId="0" applyNumberFormat="1" applyFont="1" applyFill="1" applyBorder="1" applyAlignment="1" applyProtection="1">
      <alignment horizontal="center" vertical="center"/>
      <protection locked="0"/>
    </xf>
    <xf numFmtId="172" fontId="7" fillId="6" borderId="10" xfId="0" applyNumberFormat="1" applyFont="1" applyFill="1" applyBorder="1" applyAlignment="1" applyProtection="1">
      <alignment horizontal="center" vertical="center"/>
      <protection locked="0"/>
    </xf>
    <xf numFmtId="172" fontId="8" fillId="6" borderId="10" xfId="0"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vertical="top" wrapText="1"/>
      <protection locked="0"/>
    </xf>
    <xf numFmtId="49" fontId="10" fillId="0" borderId="28" xfId="0" applyNumberFormat="1" applyFont="1" applyFill="1" applyBorder="1" applyAlignment="1" applyProtection="1">
      <alignment horizontal="left" vertical="center"/>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43" xfId="0" applyNumberFormat="1" applyFont="1" applyBorder="1" applyAlignment="1" applyProtection="1">
      <alignment horizontal="justify" vertical="center" wrapText="1"/>
      <protection/>
    </xf>
    <xf numFmtId="49" fontId="0" fillId="24" borderId="10" xfId="0" applyNumberFormat="1" applyFill="1" applyBorder="1" applyAlignment="1" applyProtection="1">
      <alignment vertical="center" wrapText="1"/>
      <protection hidden="1" locked="0"/>
    </xf>
    <xf numFmtId="0" fontId="0" fillId="24" borderId="0" xfId="0" applyNumberFormat="1" applyFill="1" applyBorder="1" applyAlignment="1" applyProtection="1">
      <alignment vertical="top" wrapText="1"/>
      <protection locked="0"/>
    </xf>
    <xf numFmtId="49" fontId="0" fillId="24" borderId="43" xfId="0" applyNumberFormat="1" applyFont="1" applyFill="1" applyBorder="1" applyAlignment="1" applyProtection="1">
      <alignment vertical="center"/>
      <protection hidden="1" locked="0"/>
    </xf>
    <xf numFmtId="0" fontId="0" fillId="0" borderId="54" xfId="0" applyBorder="1" applyAlignment="1">
      <alignment vertical="center"/>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24" borderId="35" xfId="0" applyNumberFormat="1" applyFont="1" applyFill="1" applyBorder="1" applyAlignment="1" applyProtection="1">
      <alignment vertical="center" wrapText="1"/>
      <protection hidden="1" locked="0"/>
    </xf>
    <xf numFmtId="49" fontId="0" fillId="24" borderId="34"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wrapText="1"/>
      <protection hidden="1" locked="0"/>
    </xf>
    <xf numFmtId="49" fontId="0" fillId="24" borderId="20" xfId="0" applyNumberFormat="1" applyFill="1" applyBorder="1" applyAlignment="1" applyProtection="1">
      <alignment vertical="center" wrapText="1"/>
      <protection hidden="1" locked="0"/>
    </xf>
    <xf numFmtId="49" fontId="0" fillId="24" borderId="21" xfId="0" applyNumberFormat="1" applyFill="1" applyBorder="1" applyAlignment="1" applyProtection="1">
      <alignment vertical="center" wrapText="1"/>
      <protection hidden="1" locked="0"/>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5" xfId="0" applyFont="1" applyBorder="1" applyAlignment="1" applyProtection="1">
      <alignment vertical="top" wrapText="1"/>
      <protection/>
    </xf>
    <xf numFmtId="0" fontId="10" fillId="0" borderId="44" xfId="0" applyFont="1" applyBorder="1" applyAlignment="1" applyProtection="1">
      <alignment vertical="top" wrapText="1"/>
      <protection/>
    </xf>
    <xf numFmtId="0" fontId="0" fillId="24" borderId="50" xfId="0" applyNumberFormat="1" applyFill="1" applyBorder="1" applyAlignment="1" applyProtection="1">
      <alignment vertical="top" wrapText="1"/>
      <protection locked="0"/>
    </xf>
    <xf numFmtId="0" fontId="0" fillId="24" borderId="0" xfId="0" applyNumberFormat="1" applyFill="1" applyAlignment="1" applyProtection="1">
      <alignment vertical="top" wrapText="1"/>
      <protection locked="0"/>
    </xf>
    <xf numFmtId="49" fontId="10" fillId="0" borderId="35" xfId="0" applyNumberFormat="1" applyFont="1" applyFill="1" applyBorder="1" applyAlignment="1" applyProtection="1">
      <alignment horizontal="left" vertical="center" wrapText="1"/>
      <protection/>
    </xf>
    <xf numFmtId="0" fontId="0" fillId="6" borderId="45" xfId="0" applyNumberFormat="1" applyFill="1" applyBorder="1" applyAlignment="1" applyProtection="1">
      <alignment horizontal="center" vertical="top" wrapText="1"/>
      <protection locked="0"/>
    </xf>
    <xf numFmtId="0" fontId="0" fillId="6" borderId="56" xfId="0" applyNumberForma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47" xfId="0" applyNumberFormat="1" applyFont="1" applyFill="1" applyBorder="1" applyAlignment="1" applyProtection="1">
      <alignment horizontal="left" vertical="top"/>
      <protection/>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57" xfId="0" applyNumberFormat="1" applyFont="1" applyFill="1" applyBorder="1" applyAlignment="1" applyProtection="1">
      <alignment horizontal="left" vertical="top" wrapText="1"/>
      <protection/>
    </xf>
    <xf numFmtId="0" fontId="0" fillId="0" borderId="39" xfId="0" applyBorder="1" applyAlignment="1" applyProtection="1">
      <alignment horizontal="left" vertical="top" wrapText="1"/>
      <protection/>
    </xf>
    <xf numFmtId="0" fontId="0" fillId="0" borderId="51" xfId="0" applyBorder="1" applyAlignment="1" applyProtection="1">
      <alignment horizontal="left" vertical="top" wrapText="1"/>
      <protection/>
    </xf>
    <xf numFmtId="0" fontId="10" fillId="0" borderId="45" xfId="0" applyNumberFormat="1" applyFont="1" applyFill="1" applyBorder="1" applyAlignment="1" applyProtection="1">
      <alignment horizontal="left" vertical="top" wrapText="1"/>
      <protection/>
    </xf>
    <xf numFmtId="0" fontId="10" fillId="0" borderId="41" xfId="0" applyNumberFormat="1" applyFont="1" applyFill="1" applyBorder="1" applyAlignment="1" applyProtection="1">
      <alignment horizontal="left" vertical="top" wrapText="1"/>
      <protection/>
    </xf>
    <xf numFmtId="2" fontId="0" fillId="0" borderId="17" xfId="0" applyNumberFormat="1" applyBorder="1" applyAlignment="1" applyProtection="1">
      <alignment horizontal="left" vertical="top" wrapText="1"/>
      <protection/>
    </xf>
    <xf numFmtId="2" fontId="0" fillId="0" borderId="38" xfId="0" applyNumberFormat="1" applyBorder="1" applyAlignment="1" applyProtection="1">
      <alignment horizontal="left" vertical="top" wrapText="1"/>
      <protection/>
    </xf>
    <xf numFmtId="2" fontId="0" fillId="0" borderId="36" xfId="0" applyNumberFormat="1" applyFont="1" applyBorder="1" applyAlignment="1" applyProtection="1">
      <alignment horizontal="left" vertical="top" wrapText="1"/>
      <protection/>
    </xf>
    <xf numFmtId="2" fontId="0" fillId="0" borderId="58" xfId="0" applyNumberFormat="1" applyFont="1" applyBorder="1" applyAlignment="1" applyProtection="1">
      <alignment horizontal="left" vertical="top" wrapText="1"/>
      <protection/>
    </xf>
    <xf numFmtId="2" fontId="0" fillId="0" borderId="38"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10" fillId="0" borderId="55" xfId="0" applyNumberFormat="1" applyFont="1" applyBorder="1" applyAlignment="1" applyProtection="1">
      <alignment horizontal="left" vertical="top" wrapText="1"/>
      <protection/>
    </xf>
    <xf numFmtId="0" fontId="10" fillId="0" borderId="44"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0" fillId="0" borderId="52"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28" xfId="0" applyNumberFormat="1"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50" xfId="0" applyNumberFormat="1" applyFont="1" applyBorder="1" applyAlignment="1" applyProtection="1">
      <alignment horizontal="left" vertical="top"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0" fillId="24" borderId="10" xfId="0" applyNumberFormat="1" applyFont="1" applyFill="1" applyBorder="1" applyAlignment="1" applyProtection="1">
      <alignment horizontal="left" vertical="center"/>
      <protection hidden="1" locked="0"/>
    </xf>
    <xf numFmtId="49" fontId="10" fillId="0" borderId="57"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2" fillId="0" borderId="28"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24" borderId="35" xfId="0" applyNumberFormat="1" applyFont="1" applyFill="1" applyBorder="1" applyAlignment="1" applyProtection="1">
      <alignment vertical="center"/>
      <protection locked="0"/>
    </xf>
    <xf numFmtId="49" fontId="0" fillId="24"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5"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5"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9"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5"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5" xfId="0" applyBorder="1" applyAlignment="1" applyProtection="1">
      <alignment vertical="center" wrapText="1"/>
      <protection/>
    </xf>
    <xf numFmtId="0" fontId="0" fillId="0" borderId="44" xfId="0" applyBorder="1" applyAlignment="1" applyProtection="1">
      <alignment vertical="center"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5"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5" xfId="0" applyBorder="1" applyAlignment="1">
      <alignment vertical="center" wrapText="1"/>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0" fontId="0" fillId="6" borderId="50" xfId="0" applyNumberFormat="1" applyFill="1" applyBorder="1" applyAlignment="1" applyProtection="1">
      <alignment vertical="top" wrapText="1"/>
      <protection locked="0"/>
    </xf>
    <xf numFmtId="0" fontId="0" fillId="6" borderId="0" xfId="0" applyNumberFormat="1" applyFill="1" applyBorder="1" applyAlignment="1" applyProtection="1">
      <alignment vertical="top" wrapText="1"/>
      <protection locked="0"/>
    </xf>
    <xf numFmtId="49" fontId="10" fillId="0" borderId="35"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10" fillId="0" borderId="18" xfId="0" applyNumberFormat="1" applyFont="1" applyFill="1" applyBorder="1" applyAlignment="1" applyProtection="1">
      <alignment horizontal="left" vertical="center"/>
      <protection/>
    </xf>
    <xf numFmtId="49" fontId="0" fillId="24" borderId="19" xfId="0" applyNumberFormat="1" applyFont="1" applyFill="1" applyBorder="1" applyAlignment="1" applyProtection="1">
      <alignment horizontal="left" vertical="center"/>
      <protection hidden="1"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4" xfId="0" applyBorder="1" applyAlignment="1">
      <alignment horizontal="justify" vertical="top" wrapText="1"/>
    </xf>
    <xf numFmtId="49" fontId="0" fillId="24" borderId="21" xfId="0" applyNumberFormat="1" applyFont="1" applyFill="1" applyBorder="1" applyAlignment="1" applyProtection="1">
      <alignment horizontal="left" vertical="center"/>
      <protection hidden="1" locked="0"/>
    </xf>
    <xf numFmtId="49" fontId="0" fillId="24" borderId="53" xfId="0" applyNumberFormat="1" applyFont="1" applyFill="1" applyBorder="1" applyAlignment="1" applyProtection="1">
      <alignment horizontal="left" vertical="center"/>
      <protection hidden="1" locked="0"/>
    </xf>
    <xf numFmtId="0" fontId="29" fillId="0" borderId="52" xfId="0" applyFont="1" applyBorder="1" applyAlignment="1">
      <alignment vertical="top" wrapText="1"/>
    </xf>
    <xf numFmtId="0" fontId="29" fillId="0" borderId="55" xfId="0" applyFont="1" applyBorder="1" applyAlignment="1">
      <alignment vertical="top" wrapText="1"/>
    </xf>
    <xf numFmtId="0" fontId="29" fillId="0" borderId="44" xfId="0" applyFont="1" applyBorder="1" applyAlignment="1">
      <alignment vertical="top" wrapText="1"/>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0" xfId="0" applyBorder="1" applyAlignment="1">
      <alignment vertical="top" wrapText="1"/>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58" xfId="0" applyBorder="1" applyAlignment="1" applyProtection="1">
      <alignment vertical="top" wrapText="1"/>
      <protection/>
    </xf>
    <xf numFmtId="0" fontId="0" fillId="0" borderId="38" xfId="0" applyBorder="1" applyAlignment="1" applyProtection="1">
      <alignment vertical="top" wrapText="1"/>
      <protection/>
    </xf>
    <xf numFmtId="0" fontId="0" fillId="0" borderId="17" xfId="0" applyBorder="1" applyAlignment="1" applyProtection="1">
      <alignment vertical="top" wrapText="1"/>
      <protection/>
    </xf>
    <xf numFmtId="0" fontId="0" fillId="0" borderId="51" xfId="0" applyBorder="1" applyAlignment="1" applyProtection="1">
      <alignment vertical="top" wrapText="1"/>
      <protection/>
    </xf>
    <xf numFmtId="49" fontId="0" fillId="0" borderId="60"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61"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10" fillId="24" borderId="36" xfId="0" applyNumberFormat="1" applyFont="1" applyFill="1" applyBorder="1" applyAlignment="1" applyProtection="1">
      <alignment vertical="top" wrapText="1"/>
      <protection locked="0"/>
    </xf>
    <xf numFmtId="49" fontId="10" fillId="24" borderId="15" xfId="0" applyNumberFormat="1" applyFont="1" applyFill="1" applyBorder="1" applyAlignment="1" applyProtection="1">
      <alignment vertical="top" wrapText="1"/>
      <protection locked="0"/>
    </xf>
    <xf numFmtId="49" fontId="0" fillId="24" borderId="15" xfId="0" applyNumberFormat="1" applyFont="1" applyFill="1" applyBorder="1" applyAlignment="1" applyProtection="1">
      <alignment vertical="top" wrapText="1"/>
      <protection locked="0"/>
    </xf>
    <xf numFmtId="49" fontId="0" fillId="24"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9"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2" xfId="0"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0" fillId="0" borderId="14"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24" borderId="14" xfId="0" applyNumberFormat="1" applyFont="1" applyFill="1" applyBorder="1" applyAlignment="1" applyProtection="1">
      <alignment horizontal="left" vertical="center"/>
      <protection locked="0"/>
    </xf>
    <xf numFmtId="49" fontId="0" fillId="24" borderId="13" xfId="0" applyNumberFormat="1" applyFill="1" applyBorder="1" applyAlignment="1" applyProtection="1">
      <alignment horizontal="left" vertical="center"/>
      <protection locked="0"/>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24" borderId="13" xfId="0" applyNumberFormat="1" applyFon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49" fontId="10" fillId="0" borderId="26" xfId="0" applyNumberFormat="1" applyFont="1" applyBorder="1" applyAlignment="1" applyProtection="1">
      <alignment vertical="center" wrapText="1"/>
      <protection/>
    </xf>
    <xf numFmtId="49" fontId="10" fillId="0" borderId="63" xfId="0" applyNumberFormat="1" applyFont="1" applyBorder="1" applyAlignment="1" applyProtection="1">
      <alignment vertical="center" wrapText="1"/>
      <protection/>
    </xf>
    <xf numFmtId="0" fontId="0" fillId="0" borderId="38" xfId="0" applyNumberFormat="1" applyBorder="1" applyAlignment="1" applyProtection="1">
      <alignment horizontal="justify" vertical="top" wrapText="1"/>
      <protection/>
    </xf>
    <xf numFmtId="0" fontId="5" fillId="24" borderId="15" xfId="49" applyFill="1" applyBorder="1" applyAlignment="1" applyProtection="1">
      <alignment horizontal="left" vertical="top" wrapText="1"/>
      <protection locked="0"/>
    </xf>
    <xf numFmtId="0" fontId="0" fillId="24" borderId="15" xfId="0" applyFill="1" applyBorder="1" applyAlignment="1" applyProtection="1">
      <alignment horizontal="left" vertical="top" wrapText="1"/>
      <protection locked="0"/>
    </xf>
    <xf numFmtId="0" fontId="0" fillId="24" borderId="16" xfId="0" applyFill="1" applyBorder="1" applyAlignment="1" applyProtection="1">
      <alignment horizontal="left" vertical="top" wrapText="1"/>
      <protection locked="0"/>
    </xf>
    <xf numFmtId="0" fontId="0" fillId="24" borderId="0" xfId="0" applyFill="1" applyBorder="1" applyAlignment="1" applyProtection="1">
      <alignment wrapText="1"/>
      <protection locked="0"/>
    </xf>
    <xf numFmtId="0" fontId="0" fillId="24" borderId="46" xfId="0" applyFill="1" applyBorder="1" applyAlignment="1" applyProtection="1">
      <alignment wrapText="1"/>
      <protection locked="0"/>
    </xf>
    <xf numFmtId="49" fontId="0" fillId="0" borderId="63" xfId="0" applyNumberFormat="1" applyFont="1" applyBorder="1" applyAlignment="1" applyProtection="1">
      <alignment vertical="center"/>
      <protection/>
    </xf>
    <xf numFmtId="0" fontId="0" fillId="0" borderId="23" xfId="0" applyBorder="1" applyAlignment="1" applyProtection="1">
      <alignment vertical="center"/>
      <protection/>
    </xf>
    <xf numFmtId="49" fontId="10" fillId="0" borderId="64" xfId="0" applyNumberFormat="1" applyFont="1" applyBorder="1" applyAlignment="1" applyProtection="1">
      <alignment vertical="center" wrapText="1"/>
      <protection/>
    </xf>
    <xf numFmtId="0" fontId="0" fillId="0" borderId="38" xfId="0" applyBorder="1" applyAlignment="1">
      <alignment wrapText="1"/>
    </xf>
    <xf numFmtId="0" fontId="0" fillId="0" borderId="39" xfId="0" applyBorder="1" applyAlignment="1">
      <alignment wrapText="1"/>
    </xf>
    <xf numFmtId="0" fontId="0" fillId="24" borderId="65" xfId="0" applyFill="1" applyBorder="1" applyAlignment="1" applyProtection="1">
      <alignment wrapText="1"/>
      <protection locked="0"/>
    </xf>
    <xf numFmtId="0" fontId="0" fillId="0" borderId="65" xfId="0" applyBorder="1" applyAlignment="1" applyProtection="1">
      <alignment wrapText="1"/>
      <protection locked="0"/>
    </xf>
    <xf numFmtId="0" fontId="0" fillId="0" borderId="66"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0" fillId="0" borderId="15" xfId="0" applyNumberFormat="1" applyFont="1" applyBorder="1" applyAlignment="1" applyProtection="1">
      <alignment vertical="center"/>
      <protection hidden="1"/>
    </xf>
    <xf numFmtId="49" fontId="0" fillId="24"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63"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0" fontId="0" fillId="24" borderId="15" xfId="0" applyFill="1" applyBorder="1" applyAlignment="1" applyProtection="1">
      <alignment vertical="top" wrapText="1"/>
      <protection locked="0"/>
    </xf>
    <xf numFmtId="0" fontId="0" fillId="24" borderId="16" xfId="0" applyFill="1" applyBorder="1" applyAlignment="1" applyProtection="1">
      <alignment vertical="top" wrapText="1"/>
      <protection locked="0"/>
    </xf>
    <xf numFmtId="0" fontId="0" fillId="24" borderId="0" xfId="0" applyFill="1" applyBorder="1" applyAlignment="1" applyProtection="1">
      <alignment vertical="top" wrapText="1"/>
      <protection locked="0"/>
    </xf>
    <xf numFmtId="0" fontId="0" fillId="24" borderId="46" xfId="0" applyFill="1" applyBorder="1" applyAlignment="1" applyProtection="1">
      <alignment vertical="top" wrapText="1"/>
      <protection locked="0"/>
    </xf>
    <xf numFmtId="0" fontId="0" fillId="24" borderId="47" xfId="0" applyFill="1" applyBorder="1" applyAlignment="1" applyProtection="1">
      <alignment vertical="top" wrapText="1"/>
      <protection locked="0"/>
    </xf>
    <xf numFmtId="0" fontId="0" fillId="24" borderId="48" xfId="0" applyFill="1" applyBorder="1" applyAlignment="1" applyProtection="1">
      <alignment vertical="top" wrapText="1"/>
      <protection locked="0"/>
    </xf>
    <xf numFmtId="2" fontId="0" fillId="24" borderId="58"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5" xfId="0" applyBorder="1" applyAlignment="1">
      <alignment wrapText="1"/>
    </xf>
    <xf numFmtId="14" fontId="0" fillId="24" borderId="50" xfId="0" applyNumberFormat="1" applyFill="1" applyBorder="1" applyAlignment="1" applyProtection="1">
      <alignment horizontal="left" vertical="center" wrapText="1"/>
      <protection locked="0"/>
    </xf>
    <xf numFmtId="0" fontId="0" fillId="24" borderId="50" xfId="0" applyFill="1" applyBorder="1" applyAlignment="1" applyProtection="1">
      <alignment horizontal="left" vertical="center" wrapText="1"/>
      <protection locked="0"/>
    </xf>
    <xf numFmtId="0" fontId="0" fillId="24" borderId="62" xfId="0" applyFill="1" applyBorder="1" applyAlignment="1" applyProtection="1">
      <alignment horizontal="left" vertical="center" wrapText="1"/>
      <protection locked="0"/>
    </xf>
    <xf numFmtId="0" fontId="0" fillId="0" borderId="55" xfId="0" applyBorder="1" applyAlignment="1" applyProtection="1">
      <alignment wrapText="1"/>
      <protection locked="0"/>
    </xf>
    <xf numFmtId="0" fontId="0" fillId="0" borderId="33" xfId="0" applyBorder="1" applyAlignment="1" applyProtection="1">
      <alignment wrapText="1"/>
      <protection locked="0"/>
    </xf>
    <xf numFmtId="49" fontId="0" fillId="24" borderId="12" xfId="0" applyNumberFormat="1" applyFont="1" applyFill="1" applyBorder="1" applyAlignment="1" applyProtection="1">
      <alignment vertical="center" wrapText="1"/>
      <protection hidden="1" locked="0"/>
    </xf>
    <xf numFmtId="49" fontId="5" fillId="24" borderId="14" xfId="49"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24" borderId="18" xfId="0" applyNumberFormat="1" applyFont="1" applyFill="1" applyBorder="1" applyAlignment="1" applyProtection="1">
      <alignment horizontal="left" vertical="center"/>
      <protection hidden="1" locked="0"/>
    </xf>
    <xf numFmtId="49" fontId="10" fillId="0" borderId="57"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24" borderId="67" xfId="0" applyNumberFormat="1" applyFont="1" applyFill="1" applyBorder="1" applyAlignment="1" applyProtection="1">
      <alignment vertical="center" wrapText="1"/>
      <protection hidden="1" locked="0"/>
    </xf>
    <xf numFmtId="49" fontId="0" fillId="24" borderId="68" xfId="0" applyNumberFormat="1" applyFont="1" applyFill="1" applyBorder="1" applyAlignment="1" applyProtection="1">
      <alignment vertical="center" wrapText="1"/>
      <protection hidden="1" locked="0"/>
    </xf>
    <xf numFmtId="49" fontId="0" fillId="24" borderId="26"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24" borderId="10" xfId="0" applyNumberFormat="1" applyFont="1" applyFill="1" applyBorder="1" applyAlignment="1" applyProtection="1">
      <alignment vertical="center" wrapText="1"/>
      <protection hidden="1" locked="0"/>
    </xf>
    <xf numFmtId="49" fontId="0" fillId="24" borderId="19" xfId="0" applyNumberFormat="1" applyFont="1" applyFill="1" applyBorder="1" applyAlignment="1" applyProtection="1">
      <alignment vertical="center" wrapText="1"/>
      <protection hidden="1" locked="0"/>
    </xf>
    <xf numFmtId="49" fontId="0" fillId="24" borderId="49" xfId="0" applyNumberFormat="1" applyFont="1" applyFill="1" applyBorder="1" applyAlignment="1" applyProtection="1">
      <alignment vertical="center" wrapText="1"/>
      <protection hidden="1" locked="0"/>
    </xf>
    <xf numFmtId="49" fontId="0" fillId="24" borderId="11" xfId="0" applyNumberFormat="1" applyFont="1" applyFill="1" applyBorder="1" applyAlignment="1" applyProtection="1">
      <alignment vertical="center" wrapText="1"/>
      <protection hidden="1" locked="0"/>
    </xf>
    <xf numFmtId="49" fontId="0" fillId="24" borderId="62" xfId="0" applyNumberFormat="1" applyFont="1" applyFill="1" applyBorder="1" applyAlignment="1" applyProtection="1">
      <alignment vertical="center" wrapText="1"/>
      <protection hidden="1" locked="0"/>
    </xf>
    <xf numFmtId="49" fontId="10" fillId="0" borderId="69" xfId="0" applyNumberFormat="1" applyFont="1" applyBorder="1" applyAlignment="1" applyProtection="1">
      <alignment vertical="center"/>
      <protection/>
    </xf>
    <xf numFmtId="49" fontId="0" fillId="0" borderId="69" xfId="0" applyNumberFormat="1" applyBorder="1" applyAlignment="1" applyProtection="1">
      <alignment vertical="center"/>
      <protection/>
    </xf>
    <xf numFmtId="49" fontId="0" fillId="24" borderId="70" xfId="0" applyNumberFormat="1" applyFill="1" applyBorder="1" applyAlignment="1" applyProtection="1">
      <alignment vertical="center" wrapText="1"/>
      <protection hidden="1" locked="0"/>
    </xf>
    <xf numFmtId="49" fontId="0" fillId="24" borderId="53" xfId="0" applyNumberFormat="1" applyFill="1" applyBorder="1" applyAlignment="1" applyProtection="1">
      <alignment vertical="center" wrapText="1"/>
      <protection hidden="1" locked="0"/>
    </xf>
    <xf numFmtId="49" fontId="0" fillId="24" borderId="19" xfId="0" applyNumberFormat="1" applyFill="1" applyBorder="1" applyAlignment="1" applyProtection="1">
      <alignment vertical="center" wrapText="1"/>
      <protection hidden="1" locked="0"/>
    </xf>
    <xf numFmtId="49" fontId="0" fillId="24" borderId="44" xfId="0" applyNumberFormat="1" applyFill="1" applyBorder="1" applyAlignment="1" applyProtection="1">
      <alignment vertical="center" wrapText="1"/>
      <protection hidden="1" locked="0"/>
    </xf>
    <xf numFmtId="49" fontId="0" fillId="24" borderId="61" xfId="0" applyNumberFormat="1" applyFill="1" applyBorder="1" applyAlignment="1" applyProtection="1">
      <alignment vertical="center" wrapText="1"/>
      <protection hidden="1" locked="0"/>
    </xf>
    <xf numFmtId="49" fontId="0" fillId="24" borderId="18" xfId="0" applyNumberForma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0" fillId="0" borderId="71" xfId="0" applyNumberFormat="1" applyFont="1" applyBorder="1" applyAlignment="1" applyProtection="1">
      <alignment vertical="center" wrapText="1"/>
      <protection/>
    </xf>
    <xf numFmtId="0" fontId="0" fillId="0" borderId="72"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3" xfId="0" applyNumberFormat="1" applyFont="1" applyBorder="1" applyAlignment="1" applyProtection="1">
      <alignment vertical="center"/>
      <protection/>
    </xf>
    <xf numFmtId="49" fontId="10" fillId="0" borderId="71" xfId="0" applyNumberFormat="1" applyFont="1" applyBorder="1" applyAlignment="1" applyProtection="1">
      <alignment vertical="center"/>
      <protection/>
    </xf>
    <xf numFmtId="0" fontId="0" fillId="24" borderId="14"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10" fillId="0" borderId="36"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24" borderId="15" xfId="0" applyNumberFormat="1" applyFont="1" applyFill="1" applyBorder="1" applyAlignment="1" applyProtection="1">
      <alignment horizontal="left" vertical="top" wrapText="1"/>
      <protection locked="0"/>
    </xf>
    <xf numFmtId="2" fontId="0" fillId="24" borderId="15" xfId="0" applyNumberFormat="1" applyFill="1" applyBorder="1" applyAlignment="1" applyProtection="1">
      <alignment horizontal="left" vertical="top" wrapText="1"/>
      <protection locked="0"/>
    </xf>
    <xf numFmtId="2" fontId="0" fillId="24"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24"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14" fontId="12" fillId="24" borderId="52" xfId="0" applyNumberFormat="1" applyFont="1" applyFill="1" applyBorder="1" applyAlignment="1" applyProtection="1">
      <alignment horizontal="left" vertical="center" wrapText="1"/>
      <protection locked="0"/>
    </xf>
    <xf numFmtId="0" fontId="12" fillId="24" borderId="55" xfId="0" applyNumberFormat="1" applyFont="1" applyFill="1" applyBorder="1" applyAlignment="1" applyProtection="1">
      <alignment horizontal="left" vertical="center" wrapText="1"/>
      <protection locked="0"/>
    </xf>
    <xf numFmtId="0" fontId="12" fillId="24" borderId="44" xfId="0" applyNumberFormat="1" applyFont="1" applyFill="1" applyBorder="1" applyAlignment="1" applyProtection="1">
      <alignment horizontal="left" vertical="center" wrapText="1"/>
      <protection locked="0"/>
    </xf>
    <xf numFmtId="0" fontId="1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24" borderId="35" xfId="0" applyNumberFormat="1" applyFont="1" applyFill="1" applyBorder="1" applyAlignment="1" applyProtection="1">
      <alignment horizontal="left" vertical="center" wrapText="1"/>
      <protection locked="0"/>
    </xf>
    <xf numFmtId="0" fontId="0" fillId="24" borderId="12" xfId="0" applyNumberFormat="1" applyFont="1" applyFill="1" applyBorder="1" applyAlignment="1" applyProtection="1">
      <alignment horizontal="left" vertical="center" wrapText="1"/>
      <protection locked="0"/>
    </xf>
    <xf numFmtId="0" fontId="0" fillId="24" borderId="18" xfId="0" applyNumberFormat="1" applyFont="1" applyFill="1" applyBorder="1" applyAlignment="1" applyProtection="1">
      <alignment horizontal="left" vertical="center" wrapText="1"/>
      <protection locked="0"/>
    </xf>
    <xf numFmtId="0" fontId="15" fillId="24"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24" borderId="12" xfId="0" applyFill="1" applyBorder="1" applyAlignment="1" applyProtection="1">
      <alignment horizontal="left" vertical="center"/>
      <protection/>
    </xf>
    <xf numFmtId="0" fontId="0" fillId="24" borderId="18" xfId="0" applyFill="1" applyBorder="1" applyAlignment="1" applyProtection="1">
      <alignment horizontal="left" vertical="center"/>
      <protection/>
    </xf>
    <xf numFmtId="0" fontId="12" fillId="0" borderId="35"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12" fillId="0" borderId="18" xfId="0" applyNumberFormat="1" applyFont="1" applyBorder="1" applyAlignment="1" applyProtection="1">
      <alignment horizontal="center" vertical="center" wrapText="1"/>
      <protection/>
    </xf>
    <xf numFmtId="0" fontId="0" fillId="0" borderId="49"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0" fillId="0" borderId="50"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0" xfId="0"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24" borderId="12" xfId="0" applyFill="1" applyBorder="1" applyAlignment="1" applyProtection="1">
      <alignment/>
      <protection/>
    </xf>
    <xf numFmtId="0" fontId="0" fillId="24" borderId="18" xfId="0" applyFill="1" applyBorder="1" applyAlignment="1" applyProtection="1">
      <alignment/>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5" fillId="24" borderId="12"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4" borderId="35" xfId="0" applyNumberFormat="1" applyFont="1" applyFill="1" applyBorder="1" applyAlignment="1" applyProtection="1">
      <alignment vertical="center"/>
      <protection/>
    </xf>
    <xf numFmtId="0" fontId="0" fillId="24" borderId="12" xfId="0" applyNumberFormat="1" applyFont="1" applyFill="1" applyBorder="1" applyAlignment="1" applyProtection="1">
      <alignment vertical="center"/>
      <protection/>
    </xf>
    <xf numFmtId="0" fontId="0" fillId="24" borderId="18" xfId="0" applyNumberFormat="1" applyFont="1" applyFill="1" applyBorder="1" applyAlignment="1" applyProtection="1">
      <alignment vertical="center"/>
      <protection/>
    </xf>
    <xf numFmtId="176" fontId="0" fillId="24" borderId="35" xfId="0" applyNumberFormat="1" applyFont="1" applyFill="1" applyBorder="1" applyAlignment="1" applyProtection="1">
      <alignment horizontal="center" vertical="center"/>
      <protection locked="0"/>
    </xf>
    <xf numFmtId="176" fontId="0" fillId="24" borderId="12" xfId="0" applyNumberFormat="1" applyFont="1" applyFill="1" applyBorder="1" applyAlignment="1" applyProtection="1">
      <alignment horizontal="center" vertical="center"/>
      <protection locked="0"/>
    </xf>
    <xf numFmtId="176" fontId="0" fillId="24" borderId="12" xfId="0" applyNumberFormat="1" applyFill="1" applyBorder="1" applyAlignment="1" applyProtection="1">
      <alignment horizontal="center" vertical="center"/>
      <protection locked="0"/>
    </xf>
    <xf numFmtId="176" fontId="0" fillId="24" borderId="18" xfId="0" applyNumberFormat="1" applyFill="1" applyBorder="1" applyAlignment="1" applyProtection="1">
      <alignment horizontal="center" vertical="center"/>
      <protection locked="0"/>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1" fillId="24" borderId="49" xfId="0" applyNumberFormat="1" applyFont="1" applyFill="1" applyBorder="1" applyAlignment="1" applyProtection="1">
      <alignment horizontal="center" vertical="center" wrapText="1"/>
      <protection locked="0"/>
    </xf>
    <xf numFmtId="0" fontId="11" fillId="24" borderId="50" xfId="0" applyNumberFormat="1" applyFont="1" applyFill="1" applyBorder="1" applyAlignment="1" applyProtection="1">
      <alignment horizontal="center" vertical="center" wrapText="1"/>
      <protection locked="0"/>
    </xf>
    <xf numFmtId="0" fontId="11" fillId="24" borderId="11" xfId="0" applyNumberFormat="1" applyFont="1" applyFill="1" applyBorder="1" applyAlignment="1" applyProtection="1">
      <alignment horizontal="center" vertical="center" wrapText="1"/>
      <protection locked="0"/>
    </xf>
    <xf numFmtId="0" fontId="11" fillId="24" borderId="28" xfId="0" applyNumberFormat="1" applyFont="1" applyFill="1" applyBorder="1" applyAlignment="1" applyProtection="1">
      <alignment horizontal="center" vertical="center" wrapText="1"/>
      <protection locked="0"/>
    </xf>
    <xf numFmtId="0" fontId="11" fillId="24" borderId="0" xfId="0" applyNumberFormat="1" applyFont="1" applyFill="1" applyBorder="1" applyAlignment="1" applyProtection="1">
      <alignment horizontal="center" vertical="center" wrapText="1"/>
      <protection locked="0"/>
    </xf>
    <xf numFmtId="0" fontId="11" fillId="24" borderId="17" xfId="0" applyNumberFormat="1" applyFont="1" applyFill="1" applyBorder="1" applyAlignment="1" applyProtection="1">
      <alignment horizontal="center" vertical="center" wrapText="1"/>
      <protection locked="0"/>
    </xf>
    <xf numFmtId="0" fontId="11" fillId="24" borderId="52" xfId="0" applyNumberFormat="1" applyFont="1" applyFill="1" applyBorder="1" applyAlignment="1" applyProtection="1">
      <alignment horizontal="center" vertical="center" wrapText="1"/>
      <protection locked="0"/>
    </xf>
    <xf numFmtId="0" fontId="11" fillId="24" borderId="55" xfId="0" applyNumberFormat="1" applyFont="1" applyFill="1" applyBorder="1" applyAlignment="1" applyProtection="1">
      <alignment horizontal="center" vertical="center" wrapText="1"/>
      <protection locked="0"/>
    </xf>
    <xf numFmtId="0" fontId="11" fillId="24" borderId="44"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172" fontId="8" fillId="24" borderId="27" xfId="0" applyNumberFormat="1" applyFont="1" applyFill="1" applyBorder="1" applyAlignment="1" applyProtection="1">
      <alignment horizontal="center" vertical="center"/>
      <protection locked="0"/>
    </xf>
    <xf numFmtId="172" fontId="8" fillId="24" borderId="20" xfId="0" applyNumberFormat="1" applyFont="1" applyFill="1" applyBorder="1" applyAlignment="1" applyProtection="1">
      <alignment horizontal="center" vertical="center"/>
      <protection locked="0"/>
    </xf>
    <xf numFmtId="172" fontId="7" fillId="24" borderId="27" xfId="0" applyNumberFormat="1" applyFont="1" applyFill="1" applyBorder="1" applyAlignment="1" applyProtection="1">
      <alignment horizontal="center" vertical="center"/>
      <protection locked="0"/>
    </xf>
    <xf numFmtId="172" fontId="7" fillId="24"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2" fontId="7" fillId="24" borderId="1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10" xfId="0" applyNumberFormat="1" applyFont="1" applyBorder="1" applyAlignment="1" applyProtection="1">
      <alignment horizontal="center"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8" fillId="26" borderId="27" xfId="0" applyNumberFormat="1" applyFont="1" applyFill="1" applyBorder="1" applyAlignment="1" applyProtection="1">
      <alignment horizontal="center" vertical="center"/>
      <protection locked="0"/>
    </xf>
    <xf numFmtId="172" fontId="8" fillId="26" borderId="20" xfId="0" applyNumberFormat="1" applyFont="1" applyFill="1" applyBorder="1" applyAlignment="1" applyProtection="1">
      <alignment horizontal="center" vertical="center"/>
      <protection locked="0"/>
    </xf>
    <xf numFmtId="172" fontId="7" fillId="26" borderId="27" xfId="0" applyNumberFormat="1" applyFont="1" applyFill="1" applyBorder="1" applyAlignment="1" applyProtection="1">
      <alignment horizontal="center" vertical="center"/>
      <protection locked="0"/>
    </xf>
    <xf numFmtId="172" fontId="7" fillId="26" borderId="20" xfId="0" applyNumberFormat="1" applyFont="1" applyFill="1" applyBorder="1" applyAlignment="1" applyProtection="1">
      <alignment horizontal="center" vertical="center"/>
      <protection locked="0"/>
    </xf>
    <xf numFmtId="172" fontId="7" fillId="26" borderId="10" xfId="0" applyNumberFormat="1"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24" borderId="12" xfId="0" applyFill="1" applyBorder="1" applyAlignment="1">
      <alignment horizontal="left" vertical="center"/>
    </xf>
    <xf numFmtId="0" fontId="0" fillId="24" borderId="18" xfId="0" applyFill="1" applyBorder="1" applyAlignment="1">
      <alignment horizontal="left" vertical="center"/>
    </xf>
    <xf numFmtId="49" fontId="7" fillId="20"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20" borderId="10" xfId="0" applyNumberFormat="1" applyFont="1" applyFill="1" applyBorder="1" applyAlignment="1" applyProtection="1">
      <alignment horizontal="center" vertical="center" wrapText="1"/>
      <protection/>
    </xf>
    <xf numFmtId="49" fontId="7" fillId="20" borderId="27" xfId="0" applyNumberFormat="1" applyFont="1" applyFill="1" applyBorder="1" applyAlignment="1" applyProtection="1">
      <alignment horizontal="center" vertical="center" wrapText="1"/>
      <protection/>
    </xf>
    <xf numFmtId="0" fontId="15" fillId="24" borderId="35" xfId="0" applyNumberFormat="1" applyFont="1"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49" fontId="9" fillId="20" borderId="49" xfId="0" applyNumberFormat="1" applyFont="1" applyFill="1" applyBorder="1" applyAlignment="1" applyProtection="1">
      <alignment horizontal="center" vertical="center" wrapText="1"/>
      <protection/>
    </xf>
    <xf numFmtId="49" fontId="9" fillId="20" borderId="52"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24" borderId="35" xfId="0" applyFont="1" applyFill="1" applyBorder="1" applyAlignment="1" applyProtection="1">
      <alignment horizontal="center" vertical="center"/>
      <protection locked="0"/>
    </xf>
    <xf numFmtId="0" fontId="10" fillId="24" borderId="12" xfId="0" applyFont="1" applyFill="1" applyBorder="1" applyAlignment="1" applyProtection="1">
      <alignment horizontal="center" vertical="center"/>
      <protection locked="0"/>
    </xf>
    <xf numFmtId="0" fontId="10" fillId="24" borderId="18" xfId="0" applyFont="1" applyFill="1" applyBorder="1" applyAlignment="1" applyProtection="1">
      <alignment horizontal="center" vertical="center"/>
      <protection locked="0"/>
    </xf>
    <xf numFmtId="0" fontId="0" fillId="24" borderId="12" xfId="0" applyFill="1" applyBorder="1" applyAlignment="1" applyProtection="1">
      <alignment vertical="center"/>
      <protection/>
    </xf>
    <xf numFmtId="0" fontId="0" fillId="24" borderId="18" xfId="0" applyFill="1" applyBorder="1" applyAlignment="1" applyProtection="1">
      <alignment vertical="center"/>
      <protection/>
    </xf>
    <xf numFmtId="176" fontId="15" fillId="24" borderId="35" xfId="0" applyNumberFormat="1" applyFont="1" applyFill="1" applyBorder="1" applyAlignment="1" applyProtection="1">
      <alignment horizontal="left" vertical="center"/>
      <protection locked="0"/>
    </xf>
    <xf numFmtId="176" fontId="0" fillId="24" borderId="12" xfId="0" applyNumberFormat="1" applyFill="1" applyBorder="1" applyAlignment="1" applyProtection="1">
      <alignment vertical="center"/>
      <protection locked="0"/>
    </xf>
    <xf numFmtId="176" fontId="0" fillId="24" borderId="18" xfId="0" applyNumberFormat="1" applyFill="1" applyBorder="1" applyAlignment="1" applyProtection="1">
      <alignment vertical="center"/>
      <protection locked="0"/>
    </xf>
    <xf numFmtId="0" fontId="7" fillId="20"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3" xfId="0" applyNumberFormat="1" applyFont="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20" borderId="74" xfId="0" applyNumberFormat="1" applyFont="1" applyFill="1" applyBorder="1" applyAlignment="1" applyProtection="1">
      <alignment horizontal="center" vertical="center" wrapText="1"/>
      <protection/>
    </xf>
    <xf numFmtId="0" fontId="2" fillId="20" borderId="54" xfId="0" applyNumberFormat="1" applyFont="1" applyFill="1" applyBorder="1" applyAlignment="1" applyProtection="1">
      <alignment horizontal="center" vertical="center" wrapText="1"/>
      <protection/>
    </xf>
    <xf numFmtId="0" fontId="15" fillId="24" borderId="52" xfId="0" applyNumberFormat="1" applyFont="1" applyFill="1" applyBorder="1" applyAlignment="1" applyProtection="1">
      <alignment horizontal="left" vertical="center"/>
      <protection/>
    </xf>
    <xf numFmtId="0" fontId="0" fillId="24" borderId="55" xfId="0" applyFill="1" applyBorder="1" applyAlignment="1" applyProtection="1">
      <alignment vertical="center"/>
      <protection/>
    </xf>
    <xf numFmtId="0" fontId="0" fillId="24" borderId="44" xfId="0" applyFill="1" applyBorder="1" applyAlignment="1" applyProtection="1">
      <alignment vertical="center"/>
      <protection/>
    </xf>
    <xf numFmtId="0" fontId="2" fillId="0" borderId="67"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24" borderId="12" xfId="0" applyFill="1" applyBorder="1" applyAlignment="1" applyProtection="1">
      <alignment vertical="center"/>
      <protection locked="0"/>
    </xf>
    <xf numFmtId="0" fontId="0" fillId="24" borderId="18" xfId="0" applyFill="1" applyBorder="1" applyAlignment="1" applyProtection="1">
      <alignment vertical="center"/>
      <protection locked="0"/>
    </xf>
    <xf numFmtId="0" fontId="2" fillId="20" borderId="43" xfId="0" applyNumberFormat="1" applyFont="1" applyFill="1" applyBorder="1" applyAlignment="1" applyProtection="1">
      <alignment horizontal="center" vertical="center" wrapText="1"/>
      <protection/>
    </xf>
    <xf numFmtId="0" fontId="1" fillId="20" borderId="42" xfId="0" applyNumberFormat="1" applyFont="1" applyFill="1" applyBorder="1" applyAlignment="1" applyProtection="1">
      <alignment horizontal="center" vertical="center"/>
      <protection/>
    </xf>
    <xf numFmtId="0" fontId="1" fillId="20" borderId="54" xfId="0" applyNumberFormat="1" applyFont="1" applyFill="1" applyBorder="1" applyAlignment="1" applyProtection="1">
      <alignment horizontal="center" vertical="center"/>
      <protection/>
    </xf>
    <xf numFmtId="0" fontId="2" fillId="20" borderId="64" xfId="0" applyNumberFormat="1" applyFont="1" applyFill="1" applyBorder="1" applyAlignment="1" applyProtection="1">
      <alignment horizontal="center" vertical="center"/>
      <protection/>
    </xf>
    <xf numFmtId="0" fontId="2" fillId="20" borderId="68" xfId="0" applyNumberFormat="1" applyFont="1" applyFill="1" applyBorder="1" applyAlignment="1" applyProtection="1">
      <alignment horizontal="center" vertical="center"/>
      <protection/>
    </xf>
    <xf numFmtId="0" fontId="2" fillId="20"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20" borderId="43" xfId="0" applyNumberFormat="1" applyFont="1" applyFill="1" applyBorder="1" applyAlignment="1" applyProtection="1">
      <alignment horizontal="center" vertical="center" wrapText="1"/>
      <protection/>
    </xf>
    <xf numFmtId="49" fontId="1" fillId="20" borderId="42" xfId="0" applyNumberFormat="1" applyFont="1" applyFill="1" applyBorder="1" applyAlignment="1" applyProtection="1">
      <alignment horizontal="center" vertical="center"/>
      <protection/>
    </xf>
    <xf numFmtId="49" fontId="1" fillId="20" borderId="54" xfId="0" applyNumberFormat="1" applyFont="1" applyFill="1" applyBorder="1" applyAlignment="1" applyProtection="1">
      <alignment horizontal="center" vertical="center"/>
      <protection/>
    </xf>
    <xf numFmtId="49" fontId="2" fillId="20"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20" borderId="74" xfId="0" applyNumberFormat="1" applyFont="1" applyFill="1" applyBorder="1" applyAlignment="1" applyProtection="1">
      <alignment horizontal="center" vertical="center" wrapText="1"/>
      <protection/>
    </xf>
    <xf numFmtId="49" fontId="2" fillId="20" borderId="54" xfId="0" applyNumberFormat="1" applyFont="1" applyFill="1" applyBorder="1" applyAlignment="1" applyProtection="1">
      <alignment horizontal="center" vertical="center" wrapText="1"/>
      <protection/>
    </xf>
    <xf numFmtId="49" fontId="2" fillId="20" borderId="64" xfId="0" applyNumberFormat="1" applyFont="1" applyFill="1" applyBorder="1" applyAlignment="1" applyProtection="1">
      <alignment horizontal="center" vertical="center"/>
      <protection/>
    </xf>
    <xf numFmtId="49" fontId="2" fillId="20" borderId="68" xfId="0" applyNumberFormat="1" applyFont="1" applyFill="1" applyBorder="1" applyAlignment="1" applyProtection="1">
      <alignment horizontal="center" vertical="center"/>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10" xfId="0" applyFont="1" applyBorder="1" applyAlignment="1" applyProtection="1">
      <alignment vertical="top"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172" fontId="7" fillId="24"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20"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20"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20"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24" borderId="35" xfId="0" applyFont="1" applyFill="1" applyBorder="1" applyAlignment="1" applyProtection="1">
      <alignment vertical="top"/>
      <protection locked="0"/>
    </xf>
    <xf numFmtId="0" fontId="7" fillId="24" borderId="18" xfId="0" applyFont="1" applyFill="1" applyBorder="1" applyAlignment="1" applyProtection="1">
      <alignment vertical="top"/>
      <protection locked="0"/>
    </xf>
    <xf numFmtId="0" fontId="15" fillId="24"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24" borderId="10" xfId="0" applyNumberFormat="1" applyFont="1" applyFill="1" applyBorder="1" applyAlignment="1" applyProtection="1">
      <alignment horizontal="left" vertical="center"/>
      <protection/>
    </xf>
    <xf numFmtId="0" fontId="0" fillId="0" borderId="10" xfId="0" applyBorder="1" applyAlignment="1">
      <alignment/>
    </xf>
    <xf numFmtId="49" fontId="7" fillId="20"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20"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20"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20"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49" fontId="7" fillId="20" borderId="35" xfId="0" applyNumberFormat="1" applyFont="1" applyFill="1" applyBorder="1" applyAlignment="1" applyProtection="1">
      <alignment horizontal="left" vertical="center"/>
      <protection locked="0"/>
    </xf>
    <xf numFmtId="0" fontId="0" fillId="20" borderId="18" xfId="0" applyFill="1" applyBorder="1" applyAlignment="1" applyProtection="1">
      <alignment horizontal="left" vertical="center"/>
      <protection locked="0"/>
    </xf>
    <xf numFmtId="49" fontId="7" fillId="24" borderId="35" xfId="0" applyNumberFormat="1" applyFont="1" applyFill="1" applyBorder="1" applyAlignment="1" applyProtection="1">
      <alignment horizontal="center" vertical="center"/>
      <protection locked="0"/>
    </xf>
    <xf numFmtId="0" fontId="7" fillId="24" borderId="35" xfId="0" applyFont="1" applyFill="1" applyBorder="1" applyAlignment="1" applyProtection="1">
      <alignment vertical="center"/>
      <protection locked="0"/>
    </xf>
    <xf numFmtId="0" fontId="7" fillId="24" borderId="12" xfId="0" applyFont="1" applyFill="1" applyBorder="1" applyAlignment="1" applyProtection="1">
      <alignment vertical="center"/>
      <protection locked="0"/>
    </xf>
    <xf numFmtId="0" fontId="7" fillId="24" borderId="18" xfId="0" applyFont="1" applyFill="1" applyBorder="1" applyAlignment="1" applyProtection="1">
      <alignment vertical="center"/>
      <protection locked="0"/>
    </xf>
    <xf numFmtId="0" fontId="0" fillId="20" borderId="50" xfId="0" applyFill="1" applyBorder="1" applyAlignment="1" applyProtection="1">
      <alignment horizontal="center" vertical="center" wrapText="1"/>
      <protection locked="0"/>
    </xf>
    <xf numFmtId="0" fontId="0" fillId="20" borderId="11" xfId="0" applyFill="1" applyBorder="1" applyAlignment="1" applyProtection="1">
      <alignment horizontal="center" vertical="center" wrapText="1"/>
      <protection locked="0"/>
    </xf>
    <xf numFmtId="0" fontId="0" fillId="20" borderId="55" xfId="0" applyFill="1" applyBorder="1" applyAlignment="1" applyProtection="1">
      <alignment horizontal="center" vertical="center" wrapText="1"/>
      <protection locked="0"/>
    </xf>
    <xf numFmtId="0" fontId="0" fillId="20"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20" borderId="72"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2" fillId="24" borderId="35"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2" fillId="24"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20" borderId="63" xfId="0" applyNumberFormat="1" applyFont="1" applyFill="1" applyBorder="1" applyAlignment="1" applyProtection="1">
      <alignment horizontal="center" vertical="center" wrapText="1"/>
      <protection/>
    </xf>
    <xf numFmtId="49" fontId="13" fillId="20" borderId="21" xfId="0" applyNumberFormat="1" applyFont="1" applyFill="1" applyBorder="1" applyAlignment="1" applyProtection="1">
      <alignment horizontal="center" vertical="center" wrapText="1"/>
      <protection/>
    </xf>
    <xf numFmtId="0" fontId="13" fillId="20" borderId="36" xfId="0" applyFont="1" applyFill="1" applyBorder="1" applyAlignment="1" applyProtection="1">
      <alignment horizontal="center" vertical="center" wrapText="1"/>
      <protection/>
    </xf>
    <xf numFmtId="0" fontId="0" fillId="0" borderId="58" xfId="0" applyBorder="1" applyAlignment="1">
      <alignment wrapText="1"/>
    </xf>
    <xf numFmtId="0" fontId="13" fillId="20" borderId="39" xfId="0" applyFont="1" applyFill="1" applyBorder="1" applyAlignment="1" applyProtection="1">
      <alignment horizontal="center" vertical="center" wrapText="1"/>
      <protection/>
    </xf>
    <xf numFmtId="0" fontId="0" fillId="0" borderId="51" xfId="0" applyBorder="1" applyAlignment="1">
      <alignment wrapText="1"/>
    </xf>
    <xf numFmtId="0" fontId="13" fillId="20" borderId="71" xfId="0" applyFont="1" applyFill="1" applyBorder="1" applyAlignment="1" applyProtection="1">
      <alignment horizontal="center" vertical="center" wrapText="1"/>
      <protection/>
    </xf>
    <xf numFmtId="0" fontId="0" fillId="0" borderId="76" xfId="0" applyBorder="1" applyAlignment="1">
      <alignment horizontal="center" vertical="center" wrapText="1"/>
    </xf>
    <xf numFmtId="0" fontId="7" fillId="0" borderId="35" xfId="0" applyFont="1" applyBorder="1" applyAlignment="1" applyProtection="1">
      <alignment horizontal="left" vertical="center"/>
      <protection locked="0"/>
    </xf>
    <xf numFmtId="0" fontId="2" fillId="24" borderId="10" xfId="0" applyNumberFormat="1" applyFont="1" applyFill="1" applyBorder="1" applyAlignment="1" applyProtection="1">
      <alignment vertical="center"/>
      <protection locked="0"/>
    </xf>
    <xf numFmtId="0" fontId="1" fillId="24" borderId="10" xfId="0" applyNumberFormat="1" applyFont="1" applyFill="1" applyBorder="1" applyAlignment="1" applyProtection="1">
      <alignment vertical="center"/>
      <protection locked="0"/>
    </xf>
    <xf numFmtId="49" fontId="7" fillId="20" borderId="71" xfId="0" applyNumberFormat="1" applyFont="1" applyFill="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20" borderId="63" xfId="0" applyFont="1" applyFill="1" applyBorder="1" applyAlignment="1" applyProtection="1">
      <alignment horizontal="center" vertical="center" wrapText="1"/>
      <protection/>
    </xf>
    <xf numFmtId="0" fontId="7" fillId="20" borderId="23" xfId="0" applyFont="1" applyFill="1" applyBorder="1" applyAlignment="1" applyProtection="1">
      <alignment horizontal="center" vertical="center" wrapText="1"/>
      <protection/>
    </xf>
    <xf numFmtId="49" fontId="7" fillId="20"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 fillId="24" borderId="10" xfId="0" applyNumberFormat="1" applyFont="1" applyFill="1" applyBorder="1" applyAlignment="1" applyProtection="1">
      <alignment vertical="center"/>
      <protection/>
    </xf>
    <xf numFmtId="0" fontId="2" fillId="24" borderId="10" xfId="0" applyNumberFormat="1" applyFont="1" applyFill="1" applyBorder="1" applyAlignment="1" applyProtection="1">
      <alignment vertical="center" wrapText="1"/>
      <protection/>
    </xf>
    <xf numFmtId="49" fontId="7" fillId="24" borderId="10" xfId="0" applyNumberFormat="1" applyFont="1" applyFill="1" applyBorder="1" applyAlignment="1" applyProtection="1">
      <alignment horizontal="center" vertical="center"/>
      <protection locked="0"/>
    </xf>
    <xf numFmtId="0" fontId="0" fillId="24"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2"/>
  <sheetViews>
    <sheetView showGridLines="0" zoomScale="85" zoomScaleNormal="85" zoomScalePageLayoutView="0" workbookViewId="0" topLeftCell="A10">
      <selection activeCell="K44" sqref="K44"/>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58" t="s">
        <v>352</v>
      </c>
      <c r="B1" s="642" t="s">
        <v>565</v>
      </c>
      <c r="C1" s="488"/>
      <c r="D1" s="488"/>
      <c r="E1" s="488"/>
      <c r="F1" s="488"/>
      <c r="G1" s="255"/>
      <c r="H1" s="255"/>
      <c r="I1" s="255"/>
    </row>
    <row r="2" spans="1:9" ht="17.25" customHeight="1">
      <c r="A2" s="643" t="s">
        <v>240</v>
      </c>
      <c r="B2" s="644"/>
      <c r="C2" s="644"/>
      <c r="D2" s="644"/>
      <c r="E2" s="644"/>
      <c r="F2" s="644"/>
      <c r="G2" s="644"/>
      <c r="H2" s="644"/>
      <c r="I2" s="644"/>
    </row>
    <row r="3" spans="2:9" ht="18" customHeight="1">
      <c r="B3" s="643" t="s">
        <v>632</v>
      </c>
      <c r="C3" s="425"/>
      <c r="D3" s="425"/>
      <c r="E3" s="425"/>
      <c r="F3" s="425"/>
      <c r="G3" s="253"/>
      <c r="H3" s="256"/>
      <c r="I3" s="253"/>
    </row>
    <row r="4" spans="1:9" ht="15.75">
      <c r="A4" s="591" t="s">
        <v>690</v>
      </c>
      <c r="B4" s="486"/>
      <c r="C4" s="148"/>
      <c r="D4" s="640"/>
      <c r="E4" s="641"/>
      <c r="F4" s="641"/>
      <c r="G4" s="641"/>
      <c r="H4" s="641"/>
      <c r="I4" s="259"/>
    </row>
    <row r="5" spans="1:9" ht="13.5" thickBot="1">
      <c r="A5" s="147"/>
      <c r="B5" s="149"/>
      <c r="C5" s="148"/>
      <c r="D5" s="640"/>
      <c r="E5" s="641"/>
      <c r="F5" s="641"/>
      <c r="G5" s="641"/>
      <c r="H5" s="641"/>
      <c r="I5" s="259"/>
    </row>
    <row r="6" spans="1:9" ht="13.5" thickBot="1">
      <c r="A6" s="150" t="s">
        <v>566</v>
      </c>
      <c r="B6" s="16" t="s">
        <v>191</v>
      </c>
      <c r="C6" s="23"/>
      <c r="D6" s="151" t="s">
        <v>697</v>
      </c>
      <c r="E6" s="530" t="s">
        <v>192</v>
      </c>
      <c r="F6" s="623"/>
      <c r="G6" s="623"/>
      <c r="H6" s="623"/>
      <c r="I6" s="624"/>
    </row>
    <row r="7" spans="1:9" s="148" customFormat="1" ht="13.5" thickBot="1">
      <c r="A7" s="243"/>
      <c r="B7" s="99"/>
      <c r="C7" s="157"/>
      <c r="D7" s="203"/>
      <c r="E7" s="99"/>
      <c r="F7" s="223"/>
      <c r="G7" s="223"/>
      <c r="H7" s="223"/>
      <c r="I7" s="223"/>
    </row>
    <row r="8" spans="1:9" ht="13.5" thickBot="1">
      <c r="A8" s="150" t="s">
        <v>357</v>
      </c>
      <c r="B8" s="206" t="s">
        <v>358</v>
      </c>
      <c r="C8" s="17" t="s">
        <v>193</v>
      </c>
      <c r="D8" s="206" t="s">
        <v>359</v>
      </c>
      <c r="E8" s="17" t="s">
        <v>194</v>
      </c>
      <c r="F8" s="204"/>
      <c r="G8" s="204"/>
      <c r="H8" s="204"/>
      <c r="I8" s="205"/>
    </row>
    <row r="9" spans="1:9" ht="13.5" customHeight="1" thickBot="1">
      <c r="A9" s="149"/>
      <c r="B9" s="24"/>
      <c r="C9" s="25"/>
      <c r="D9" s="257"/>
      <c r="E9" s="24"/>
      <c r="F9" s="24"/>
      <c r="G9" s="26"/>
      <c r="H9" s="26"/>
      <c r="I9" s="26"/>
    </row>
    <row r="10" spans="1:9" ht="13.5" thickBot="1">
      <c r="A10" s="150" t="s">
        <v>229</v>
      </c>
      <c r="B10" s="530" t="s">
        <v>195</v>
      </c>
      <c r="C10" s="625"/>
      <c r="D10" s="625"/>
      <c r="E10" s="625"/>
      <c r="F10" s="625"/>
      <c r="G10" s="625"/>
      <c r="H10" s="625"/>
      <c r="I10" s="626"/>
    </row>
    <row r="11" spans="1:9" s="27" customFormat="1" ht="13.5" customHeight="1" thickBot="1">
      <c r="A11" s="25"/>
      <c r="B11" s="25"/>
      <c r="C11" s="25"/>
      <c r="E11" s="25"/>
      <c r="F11" s="25"/>
      <c r="G11" s="25"/>
      <c r="H11" s="25"/>
      <c r="I11" s="25"/>
    </row>
    <row r="12" spans="1:9" ht="18.75" customHeight="1" thickBot="1">
      <c r="A12" s="152" t="s">
        <v>691</v>
      </c>
      <c r="B12" s="530" t="s">
        <v>196</v>
      </c>
      <c r="C12" s="561"/>
      <c r="D12" s="561"/>
      <c r="E12" s="561"/>
      <c r="F12" s="561"/>
      <c r="G12" s="561"/>
      <c r="H12" s="561"/>
      <c r="I12" s="562"/>
    </row>
    <row r="13" spans="1:9" ht="9.75" customHeight="1" thickBot="1">
      <c r="A13" s="25"/>
      <c r="B13" s="23"/>
      <c r="C13" s="23"/>
      <c r="D13" s="23"/>
      <c r="E13" s="23"/>
      <c r="F13" s="23"/>
      <c r="G13" s="23"/>
      <c r="H13" s="23"/>
      <c r="I13" s="23"/>
    </row>
    <row r="14" spans="1:9" ht="12.75">
      <c r="A14" s="146" t="s">
        <v>698</v>
      </c>
      <c r="B14" s="557"/>
      <c r="C14" s="557"/>
      <c r="D14" s="28"/>
      <c r="E14" s="28"/>
      <c r="F14" s="28"/>
      <c r="G14" s="28"/>
      <c r="H14" s="28"/>
      <c r="I14" s="29"/>
    </row>
    <row r="15" spans="1:9" ht="12.75">
      <c r="A15" s="153" t="s">
        <v>692</v>
      </c>
      <c r="B15" s="637" t="s">
        <v>197</v>
      </c>
      <c r="C15" s="638"/>
      <c r="D15" s="638"/>
      <c r="E15" s="638"/>
      <c r="F15" s="638"/>
      <c r="G15" s="638"/>
      <c r="H15" s="638"/>
      <c r="I15" s="639"/>
    </row>
    <row r="16" spans="1:9" ht="12.75">
      <c r="A16" s="153" t="s">
        <v>716</v>
      </c>
      <c r="B16" s="637" t="s">
        <v>198</v>
      </c>
      <c r="C16" s="638"/>
      <c r="D16" s="638"/>
      <c r="E16" s="638"/>
      <c r="F16" s="638"/>
      <c r="G16" s="638"/>
      <c r="H16" s="638"/>
      <c r="I16" s="639"/>
    </row>
    <row r="17" spans="1:9" ht="13.5" thickBot="1">
      <c r="A17" s="154" t="s">
        <v>684</v>
      </c>
      <c r="B17" s="558" t="s">
        <v>199</v>
      </c>
      <c r="C17" s="559"/>
      <c r="D17" s="559"/>
      <c r="E17" s="559"/>
      <c r="F17" s="559"/>
      <c r="G17" s="559"/>
      <c r="H17" s="559"/>
      <c r="I17" s="560"/>
    </row>
    <row r="18" spans="1:9" ht="9.75" customHeight="1" thickBot="1">
      <c r="A18" s="30"/>
      <c r="B18" s="23"/>
      <c r="C18" s="21"/>
      <c r="I18" s="23"/>
    </row>
    <row r="19" spans="1:9" ht="13.5" thickBot="1">
      <c r="A19" s="150" t="s">
        <v>707</v>
      </c>
      <c r="B19" s="530" t="s">
        <v>200</v>
      </c>
      <c r="C19" s="530"/>
      <c r="D19" s="530"/>
      <c r="E19" s="530"/>
      <c r="F19" s="530"/>
      <c r="G19" s="530"/>
      <c r="H19" s="530"/>
      <c r="I19" s="531"/>
    </row>
    <row r="20" spans="1:9" ht="9.75" customHeight="1" thickBot="1">
      <c r="A20" s="23"/>
      <c r="B20" s="23"/>
      <c r="C20" s="23"/>
      <c r="I20" s="23"/>
    </row>
    <row r="21" spans="1:9" ht="13.5" thickBot="1">
      <c r="A21" s="150" t="s">
        <v>699</v>
      </c>
      <c r="B21" s="155" t="s">
        <v>693</v>
      </c>
      <c r="C21" s="17"/>
      <c r="D21" s="209"/>
      <c r="E21" s="155" t="s">
        <v>694</v>
      </c>
      <c r="F21" s="530" t="s">
        <v>201</v>
      </c>
      <c r="G21" s="561"/>
      <c r="H21" s="561"/>
      <c r="I21" s="562"/>
    </row>
    <row r="22" spans="1:9" ht="9.75" customHeight="1" thickBot="1">
      <c r="A22" s="22"/>
      <c r="B22" s="22"/>
      <c r="C22" s="25"/>
      <c r="D22" s="23"/>
      <c r="E22" s="22"/>
      <c r="I22" s="23"/>
    </row>
    <row r="23" spans="1:9" ht="13.5" thickBot="1">
      <c r="A23" s="150" t="s">
        <v>700</v>
      </c>
      <c r="B23" s="155" t="s">
        <v>693</v>
      </c>
      <c r="C23" s="17"/>
      <c r="D23" s="209"/>
      <c r="E23" s="155" t="s">
        <v>694</v>
      </c>
      <c r="F23" s="530"/>
      <c r="G23" s="561"/>
      <c r="H23" s="561"/>
      <c r="I23" s="562"/>
    </row>
    <row r="24" spans="1:9" ht="13.5" thickBot="1">
      <c r="A24" s="23"/>
      <c r="B24" s="23"/>
      <c r="C24" s="23"/>
      <c r="E24" s="23"/>
      <c r="F24" s="23"/>
      <c r="G24" s="23"/>
      <c r="H24" s="23"/>
      <c r="I24" s="23"/>
    </row>
    <row r="25" spans="1:9" ht="13.5" thickBot="1">
      <c r="A25" s="150" t="s">
        <v>834</v>
      </c>
      <c r="B25" s="588" t="s">
        <v>202</v>
      </c>
      <c r="C25" s="561"/>
      <c r="D25" s="561"/>
      <c r="E25" s="561"/>
      <c r="F25" s="561"/>
      <c r="G25" s="561"/>
      <c r="H25" s="561"/>
      <c r="I25" s="562"/>
    </row>
    <row r="26" spans="1:9" ht="7.5" customHeight="1" thickBot="1">
      <c r="A26" s="22"/>
      <c r="B26" s="24"/>
      <c r="C26" s="24"/>
      <c r="D26" s="31"/>
      <c r="E26" s="31"/>
      <c r="F26" s="31"/>
      <c r="G26" s="31"/>
      <c r="H26" s="31"/>
      <c r="I26" s="31"/>
    </row>
    <row r="27" spans="1:9" ht="13.5" thickBot="1">
      <c r="A27" s="150" t="s">
        <v>784</v>
      </c>
      <c r="B27" s="588" t="s">
        <v>203</v>
      </c>
      <c r="C27" s="589"/>
      <c r="D27" s="589"/>
      <c r="E27" s="589"/>
      <c r="F27" s="589"/>
      <c r="G27" s="589"/>
      <c r="H27" s="589"/>
      <c r="I27" s="590"/>
    </row>
    <row r="28" spans="1:9" ht="9.75" customHeight="1" thickBot="1">
      <c r="A28" s="23"/>
      <c r="B28" s="23"/>
      <c r="C28" s="23"/>
      <c r="D28" s="23"/>
      <c r="E28" s="23"/>
      <c r="F28" s="23"/>
      <c r="G28" s="23"/>
      <c r="H28" s="23"/>
      <c r="I28" s="32"/>
    </row>
    <row r="29" spans="1:9" ht="13.5" thickBot="1">
      <c r="A29" s="150" t="s">
        <v>701</v>
      </c>
      <c r="B29" s="530" t="s">
        <v>204</v>
      </c>
      <c r="C29" s="534"/>
      <c r="D29" s="23"/>
      <c r="E29" s="469" t="s">
        <v>937</v>
      </c>
      <c r="F29" s="470"/>
      <c r="G29" s="530" t="s">
        <v>374</v>
      </c>
      <c r="H29" s="530"/>
      <c r="I29" s="534"/>
    </row>
    <row r="30" spans="1:9" ht="9.75" customHeight="1" thickBot="1">
      <c r="A30" s="21"/>
      <c r="B30" s="23"/>
      <c r="C30" s="23"/>
      <c r="D30" s="23"/>
      <c r="E30" s="23"/>
      <c r="F30" s="23"/>
      <c r="G30" s="23"/>
      <c r="H30" s="23"/>
      <c r="I30" s="23"/>
    </row>
    <row r="31" spans="1:9" ht="9.75" customHeight="1">
      <c r="A31" s="627" t="s">
        <v>702</v>
      </c>
      <c r="B31" s="630" t="s">
        <v>375</v>
      </c>
      <c r="C31" s="631"/>
      <c r="D31" s="631"/>
      <c r="E31" s="631"/>
      <c r="F31" s="631"/>
      <c r="G31" s="631"/>
      <c r="H31" s="631"/>
      <c r="I31" s="632"/>
    </row>
    <row r="32" spans="1:9" ht="9.75" customHeight="1">
      <c r="A32" s="628"/>
      <c r="B32" s="633"/>
      <c r="C32" s="633"/>
      <c r="D32" s="633"/>
      <c r="E32" s="633"/>
      <c r="F32" s="633"/>
      <c r="G32" s="633"/>
      <c r="H32" s="633"/>
      <c r="I32" s="634"/>
    </row>
    <row r="33" spans="1:9" ht="13.5" thickBot="1">
      <c r="A33" s="629"/>
      <c r="B33" s="635"/>
      <c r="C33" s="635"/>
      <c r="D33" s="635"/>
      <c r="E33" s="635"/>
      <c r="F33" s="635"/>
      <c r="G33" s="635"/>
      <c r="H33" s="635"/>
      <c r="I33" s="636"/>
    </row>
    <row r="34" spans="1:9" ht="13.5" thickBot="1">
      <c r="A34" s="22"/>
      <c r="B34" s="99"/>
      <c r="C34" s="100"/>
      <c r="D34" s="100"/>
      <c r="E34" s="100"/>
      <c r="F34" s="100"/>
      <c r="G34" s="100"/>
      <c r="H34" s="100"/>
      <c r="I34" s="100"/>
    </row>
    <row r="35" spans="1:9" ht="26.25" customHeight="1">
      <c r="A35" s="456" t="s">
        <v>362</v>
      </c>
      <c r="B35" s="574" t="s">
        <v>522</v>
      </c>
      <c r="C35" s="554" t="s">
        <v>491</v>
      </c>
      <c r="D35" s="555"/>
      <c r="E35" s="555"/>
      <c r="F35" s="541" t="s">
        <v>203</v>
      </c>
      <c r="G35" s="542"/>
      <c r="H35" s="542"/>
      <c r="I35" s="543"/>
    </row>
    <row r="36" spans="1:9" ht="12.75">
      <c r="A36" s="549"/>
      <c r="B36" s="575"/>
      <c r="C36" s="556"/>
      <c r="D36" s="556"/>
      <c r="E36" s="556"/>
      <c r="F36" s="544"/>
      <c r="G36" s="544"/>
      <c r="H36" s="544"/>
      <c r="I36" s="545"/>
    </row>
    <row r="37" spans="1:9" ht="12.75">
      <c r="A37" s="549"/>
      <c r="B37" s="575"/>
      <c r="C37" s="556"/>
      <c r="D37" s="556"/>
      <c r="E37" s="556"/>
      <c r="F37" s="544"/>
      <c r="G37" s="544"/>
      <c r="H37" s="544"/>
      <c r="I37" s="545"/>
    </row>
    <row r="38" spans="1:9" ht="12.75">
      <c r="A38" s="549"/>
      <c r="B38" s="575"/>
      <c r="C38" s="382" t="s">
        <v>225</v>
      </c>
      <c r="D38" s="579"/>
      <c r="E38" s="579"/>
      <c r="F38" s="582">
        <v>42521</v>
      </c>
      <c r="G38" s="583"/>
      <c r="H38" s="583"/>
      <c r="I38" s="584"/>
    </row>
    <row r="39" spans="1:9" ht="12.75">
      <c r="A39" s="549"/>
      <c r="B39" s="575"/>
      <c r="C39" s="580"/>
      <c r="D39" s="581"/>
      <c r="E39" s="581"/>
      <c r="F39" s="585"/>
      <c r="G39" s="585"/>
      <c r="H39" s="585"/>
      <c r="I39" s="586"/>
    </row>
    <row r="40" spans="1:9" ht="13.5" thickBot="1">
      <c r="A40" s="550"/>
      <c r="B40" s="576"/>
      <c r="C40" s="577" t="s">
        <v>353</v>
      </c>
      <c r="D40" s="578"/>
      <c r="E40" s="578"/>
      <c r="F40" s="551"/>
      <c r="G40" s="552"/>
      <c r="H40" s="552"/>
      <c r="I40" s="553"/>
    </row>
    <row r="41" spans="1:9" ht="13.5" thickBot="1">
      <c r="A41" s="254"/>
      <c r="B41" s="180"/>
      <c r="C41" s="180"/>
      <c r="D41" s="180"/>
      <c r="E41" s="180"/>
      <c r="F41" s="180"/>
      <c r="G41" s="180"/>
      <c r="H41" s="180"/>
      <c r="I41" s="180"/>
    </row>
    <row r="42" spans="1:9" ht="12.75">
      <c r="A42" s="535" t="s">
        <v>534</v>
      </c>
      <c r="B42" s="568" t="s">
        <v>376</v>
      </c>
      <c r="C42" s="568"/>
      <c r="D42" s="568"/>
      <c r="E42" s="568"/>
      <c r="F42" s="568"/>
      <c r="G42" s="568"/>
      <c r="H42" s="568"/>
      <c r="I42" s="569"/>
    </row>
    <row r="43" spans="1:14" ht="12.75">
      <c r="A43" s="536"/>
      <c r="B43" s="570"/>
      <c r="C43" s="570"/>
      <c r="D43" s="570"/>
      <c r="E43" s="570"/>
      <c r="F43" s="570"/>
      <c r="G43" s="570"/>
      <c r="H43" s="570"/>
      <c r="I43" s="571"/>
      <c r="J43" s="23"/>
      <c r="K43" s="23"/>
      <c r="L43" s="23"/>
      <c r="M43" s="23"/>
      <c r="N43" s="23"/>
    </row>
    <row r="44" spans="1:14" ht="12.75">
      <c r="A44" s="536"/>
      <c r="B44" s="570"/>
      <c r="C44" s="570"/>
      <c r="D44" s="570"/>
      <c r="E44" s="570"/>
      <c r="F44" s="570"/>
      <c r="G44" s="570"/>
      <c r="H44" s="570"/>
      <c r="I44" s="571"/>
      <c r="J44" s="23"/>
      <c r="K44" s="23"/>
      <c r="L44" s="23"/>
      <c r="M44" s="23"/>
      <c r="N44" s="23"/>
    </row>
    <row r="45" spans="1:14" ht="12.75">
      <c r="A45" s="536"/>
      <c r="B45" s="570"/>
      <c r="C45" s="570"/>
      <c r="D45" s="570"/>
      <c r="E45" s="570"/>
      <c r="F45" s="570"/>
      <c r="G45" s="570"/>
      <c r="H45" s="570"/>
      <c r="I45" s="571"/>
      <c r="J45" s="23"/>
      <c r="K45" s="23"/>
      <c r="L45" s="23"/>
      <c r="M45" s="23"/>
      <c r="N45" s="23"/>
    </row>
    <row r="46" spans="1:14" ht="12.75">
      <c r="A46" s="536"/>
      <c r="B46" s="570"/>
      <c r="C46" s="570"/>
      <c r="D46" s="570"/>
      <c r="E46" s="570"/>
      <c r="F46" s="570"/>
      <c r="G46" s="570"/>
      <c r="H46" s="570"/>
      <c r="I46" s="571"/>
      <c r="J46" s="23"/>
      <c r="K46" s="23"/>
      <c r="L46" s="23"/>
      <c r="M46" s="23"/>
      <c r="N46" s="23"/>
    </row>
    <row r="47" spans="1:14" ht="12.75">
      <c r="A47" s="536"/>
      <c r="B47" s="570"/>
      <c r="C47" s="570"/>
      <c r="D47" s="570"/>
      <c r="E47" s="570"/>
      <c r="F47" s="570"/>
      <c r="G47" s="570"/>
      <c r="H47" s="570"/>
      <c r="I47" s="571"/>
      <c r="J47" s="23"/>
      <c r="K47" s="23"/>
      <c r="L47" s="23"/>
      <c r="M47" s="23"/>
      <c r="N47" s="23"/>
    </row>
    <row r="48" spans="1:14" ht="13.5" thickBot="1">
      <c r="A48" s="537"/>
      <c r="B48" s="572"/>
      <c r="C48" s="572"/>
      <c r="D48" s="572"/>
      <c r="E48" s="572"/>
      <c r="F48" s="572"/>
      <c r="G48" s="572"/>
      <c r="H48" s="572"/>
      <c r="I48" s="573"/>
      <c r="J48" s="23"/>
      <c r="K48" s="23"/>
      <c r="L48" s="23"/>
      <c r="M48" s="23"/>
      <c r="N48" s="23"/>
    </row>
    <row r="49" spans="1:9" ht="12.75">
      <c r="A49" s="157"/>
      <c r="B49" s="157"/>
      <c r="C49" s="224"/>
      <c r="D49" s="33"/>
      <c r="E49" s="33"/>
      <c r="F49" s="23"/>
      <c r="G49" s="23"/>
      <c r="H49" s="23"/>
      <c r="I49" s="23"/>
    </row>
    <row r="50" spans="1:9" ht="15">
      <c r="A50" s="591" t="s">
        <v>507</v>
      </c>
      <c r="B50" s="592"/>
      <c r="C50" s="592"/>
      <c r="D50" s="23"/>
      <c r="E50" s="23"/>
      <c r="F50" s="23"/>
      <c r="G50" s="23"/>
      <c r="H50" s="23"/>
      <c r="I50" s="23"/>
    </row>
    <row r="51" spans="1:9" ht="15">
      <c r="A51" s="210"/>
      <c r="B51" s="211"/>
      <c r="C51" s="211"/>
      <c r="D51" s="23"/>
      <c r="E51" s="23"/>
      <c r="F51" s="23"/>
      <c r="G51" s="23"/>
      <c r="H51" s="23"/>
      <c r="I51" s="23"/>
    </row>
    <row r="52" spans="1:9" ht="15.75" customHeight="1">
      <c r="A52" s="373" t="s">
        <v>712</v>
      </c>
      <c r="B52" s="374"/>
      <c r="C52" s="374"/>
      <c r="D52" s="374"/>
      <c r="E52" s="374"/>
      <c r="F52" s="375"/>
      <c r="G52" s="376" t="s">
        <v>377</v>
      </c>
      <c r="H52" s="377"/>
      <c r="I52" s="378"/>
    </row>
    <row r="53" spans="1:9" ht="15.75" thickBot="1">
      <c r="A53" s="210"/>
      <c r="B53" s="211"/>
      <c r="C53" s="211"/>
      <c r="D53" s="23"/>
      <c r="E53" s="23"/>
      <c r="F53" s="23"/>
      <c r="G53" s="23"/>
      <c r="H53" s="23"/>
      <c r="I53" s="23"/>
    </row>
    <row r="54" spans="1:9" ht="13.5" thickBot="1">
      <c r="A54" s="616" t="s">
        <v>567</v>
      </c>
      <c r="B54" s="617"/>
      <c r="C54" s="622" t="s">
        <v>529</v>
      </c>
      <c r="D54" s="622"/>
      <c r="E54" s="622"/>
      <c r="F54" s="618" t="s">
        <v>904</v>
      </c>
      <c r="G54" s="618"/>
      <c r="H54" s="618"/>
      <c r="I54" s="619"/>
    </row>
    <row r="55" spans="1:9" ht="12.75" customHeight="1">
      <c r="A55" s="350" t="s">
        <v>300</v>
      </c>
      <c r="B55" s="351"/>
      <c r="C55" s="620" t="s">
        <v>530</v>
      </c>
      <c r="D55" s="621"/>
      <c r="E55" s="621"/>
      <c r="F55" s="566" t="s">
        <v>508</v>
      </c>
      <c r="G55" s="566"/>
      <c r="H55" s="566"/>
      <c r="I55" s="567"/>
    </row>
    <row r="56" spans="1:9" ht="12.75">
      <c r="A56" s="352"/>
      <c r="B56" s="353"/>
      <c r="C56" s="532" t="s">
        <v>531</v>
      </c>
      <c r="D56" s="533"/>
      <c r="E56" s="533"/>
      <c r="F56" s="510" t="s">
        <v>509</v>
      </c>
      <c r="G56" s="510"/>
      <c r="H56" s="510"/>
      <c r="I56" s="511"/>
    </row>
    <row r="57" spans="1:9" ht="12.75">
      <c r="A57" s="352"/>
      <c r="B57" s="353"/>
      <c r="C57" s="532" t="s">
        <v>785</v>
      </c>
      <c r="D57" s="533"/>
      <c r="E57" s="533"/>
      <c r="F57" s="510" t="s">
        <v>905</v>
      </c>
      <c r="G57" s="510"/>
      <c r="H57" s="510"/>
      <c r="I57" s="511"/>
    </row>
    <row r="58" spans="1:9" ht="12.75">
      <c r="A58" s="352" t="s">
        <v>188</v>
      </c>
      <c r="B58" s="348"/>
      <c r="C58" s="532" t="s">
        <v>782</v>
      </c>
      <c r="D58" s="533"/>
      <c r="E58" s="533"/>
      <c r="F58" s="510" t="s">
        <v>739</v>
      </c>
      <c r="G58" s="510"/>
      <c r="H58" s="510"/>
      <c r="I58" s="511"/>
    </row>
    <row r="59" spans="1:9" ht="25.5" customHeight="1">
      <c r="A59" s="349"/>
      <c r="B59" s="348"/>
      <c r="C59" s="532" t="s">
        <v>532</v>
      </c>
      <c r="D59" s="533"/>
      <c r="E59" s="533"/>
      <c r="F59" s="510" t="s">
        <v>510</v>
      </c>
      <c r="G59" s="510"/>
      <c r="H59" s="510"/>
      <c r="I59" s="511"/>
    </row>
    <row r="60" spans="1:9" ht="18" customHeight="1">
      <c r="A60" s="349"/>
      <c r="B60" s="348"/>
      <c r="C60" s="512" t="s">
        <v>533</v>
      </c>
      <c r="D60" s="513"/>
      <c r="E60" s="514"/>
      <c r="F60" s="563" t="s">
        <v>511</v>
      </c>
      <c r="G60" s="563"/>
      <c r="H60" s="563"/>
      <c r="I60" s="522"/>
    </row>
    <row r="61" spans="1:9" ht="13.5" thickBot="1">
      <c r="A61" s="344"/>
      <c r="B61" s="345"/>
      <c r="C61" s="515"/>
      <c r="D61" s="516"/>
      <c r="E61" s="517"/>
      <c r="F61" s="564"/>
      <c r="G61" s="564"/>
      <c r="H61" s="564"/>
      <c r="I61" s="565"/>
    </row>
    <row r="62" spans="1:9" ht="13.5" thickBot="1">
      <c r="A62" s="225" t="s">
        <v>302</v>
      </c>
      <c r="B62" s="226"/>
      <c r="C62" s="224"/>
      <c r="D62" s="224"/>
      <c r="E62" s="224"/>
      <c r="F62" s="157"/>
      <c r="G62" s="157"/>
      <c r="H62" s="157"/>
      <c r="I62" s="157"/>
    </row>
    <row r="63" spans="1:9" ht="12.75">
      <c r="A63" s="548" t="s">
        <v>568</v>
      </c>
      <c r="B63" s="538"/>
      <c r="C63" s="538" t="s">
        <v>529</v>
      </c>
      <c r="D63" s="539"/>
      <c r="E63" s="539"/>
      <c r="F63" s="546" t="s">
        <v>904</v>
      </c>
      <c r="G63" s="546"/>
      <c r="H63" s="546"/>
      <c r="I63" s="547"/>
    </row>
    <row r="64" spans="1:9" ht="12.75">
      <c r="A64" s="518" t="s">
        <v>301</v>
      </c>
      <c r="B64" s="519"/>
      <c r="C64" s="523" t="s">
        <v>322</v>
      </c>
      <c r="D64" s="524"/>
      <c r="E64" s="525"/>
      <c r="F64" s="520" t="s">
        <v>274</v>
      </c>
      <c r="G64" s="521"/>
      <c r="H64" s="521"/>
      <c r="I64" s="522"/>
    </row>
    <row r="65" spans="1:9" ht="21" customHeight="1">
      <c r="A65" s="540" t="s">
        <v>524</v>
      </c>
      <c r="B65" s="480"/>
      <c r="C65" s="497"/>
      <c r="D65" s="497"/>
      <c r="E65" s="498"/>
      <c r="F65" s="429"/>
      <c r="G65" s="430"/>
      <c r="H65" s="430"/>
      <c r="I65" s="485"/>
    </row>
    <row r="66" spans="1:9" ht="90.75" customHeight="1">
      <c r="A66" s="479"/>
      <c r="B66" s="480"/>
      <c r="C66" s="389" t="s">
        <v>323</v>
      </c>
      <c r="D66" s="390"/>
      <c r="E66" s="390"/>
      <c r="F66" s="391" t="s">
        <v>275</v>
      </c>
      <c r="G66" s="391"/>
      <c r="H66" s="391"/>
      <c r="I66" s="392"/>
    </row>
    <row r="67" spans="1:9" ht="21.75" customHeight="1">
      <c r="A67" s="526" t="s">
        <v>303</v>
      </c>
      <c r="B67" s="527"/>
      <c r="C67" s="389" t="s">
        <v>304</v>
      </c>
      <c r="D67" s="390"/>
      <c r="E67" s="390"/>
      <c r="F67" s="391" t="s">
        <v>276</v>
      </c>
      <c r="G67" s="391"/>
      <c r="H67" s="391"/>
      <c r="I67" s="392"/>
    </row>
    <row r="68" spans="1:9" ht="21.75" customHeight="1">
      <c r="A68" s="246"/>
      <c r="B68" s="245"/>
      <c r="C68" s="389" t="s">
        <v>305</v>
      </c>
      <c r="D68" s="390"/>
      <c r="E68" s="390"/>
      <c r="F68" s="391" t="s">
        <v>277</v>
      </c>
      <c r="G68" s="391"/>
      <c r="H68" s="391"/>
      <c r="I68" s="392"/>
    </row>
    <row r="69" spans="1:9" ht="21.75" customHeight="1" thickBot="1">
      <c r="A69" s="247"/>
      <c r="B69" s="248"/>
      <c r="C69" s="501" t="s">
        <v>306</v>
      </c>
      <c r="D69" s="502"/>
      <c r="E69" s="502"/>
      <c r="F69" s="492" t="s">
        <v>278</v>
      </c>
      <c r="G69" s="492"/>
      <c r="H69" s="492"/>
      <c r="I69" s="493"/>
    </row>
    <row r="70" spans="1:9" ht="13.5" thickBot="1">
      <c r="A70" s="593"/>
      <c r="B70" s="594"/>
      <c r="C70" s="594"/>
      <c r="D70" s="594"/>
      <c r="E70" s="594"/>
      <c r="F70" s="594"/>
      <c r="G70" s="594"/>
      <c r="H70" s="594"/>
      <c r="I70" s="594"/>
    </row>
    <row r="71" spans="1:9" ht="13.5" thickBot="1">
      <c r="A71" s="469" t="s">
        <v>273</v>
      </c>
      <c r="B71" s="470"/>
      <c r="C71" s="528"/>
      <c r="D71" s="471"/>
      <c r="E71" s="472"/>
      <c r="F71" s="125" t="s">
        <v>378</v>
      </c>
      <c r="G71" s="23"/>
      <c r="H71" s="23"/>
      <c r="I71" s="23"/>
    </row>
    <row r="72" spans="1:9" ht="15.75">
      <c r="A72" s="486" t="s">
        <v>272</v>
      </c>
      <c r="B72" s="487"/>
      <c r="C72" s="487"/>
      <c r="D72" s="487"/>
      <c r="E72" s="487"/>
      <c r="F72" s="487"/>
      <c r="G72" s="488"/>
      <c r="H72" s="488"/>
      <c r="I72" s="488"/>
    </row>
    <row r="73" spans="1:9" ht="12.75">
      <c r="A73" s="473" t="s">
        <v>756</v>
      </c>
      <c r="B73" s="474"/>
      <c r="C73" s="474"/>
      <c r="D73" s="474"/>
      <c r="E73" s="474"/>
      <c r="F73" s="474"/>
      <c r="G73" s="474"/>
      <c r="H73" s="474"/>
      <c r="I73" s="474"/>
    </row>
    <row r="74" spans="1:9" ht="12.75">
      <c r="A74" s="475"/>
      <c r="B74" s="475"/>
      <c r="C74" s="475"/>
      <c r="D74" s="475"/>
      <c r="E74" s="475"/>
      <c r="F74" s="475"/>
      <c r="G74" s="475"/>
      <c r="H74" s="475"/>
      <c r="I74" s="475"/>
    </row>
    <row r="75" spans="1:9" ht="13.5" thickBot="1">
      <c r="A75" s="339" t="s">
        <v>184</v>
      </c>
      <c r="B75" s="339"/>
      <c r="C75" s="339"/>
      <c r="D75" s="339"/>
      <c r="E75" s="339"/>
      <c r="F75" s="339"/>
      <c r="G75" s="339"/>
      <c r="H75" s="339"/>
      <c r="I75" s="339"/>
    </row>
    <row r="76" spans="1:9" ht="13.5" thickBot="1">
      <c r="A76" s="469" t="s">
        <v>837</v>
      </c>
      <c r="B76" s="528"/>
      <c r="C76" s="528"/>
      <c r="D76" s="528"/>
      <c r="E76" s="528"/>
      <c r="F76" s="528"/>
      <c r="G76" s="528"/>
      <c r="H76" s="528"/>
      <c r="I76" s="529"/>
    </row>
    <row r="77" spans="1:9" ht="12.75">
      <c r="A77" s="503" t="s">
        <v>379</v>
      </c>
      <c r="B77" s="504"/>
      <c r="C77" s="505"/>
      <c r="D77" s="505"/>
      <c r="E77" s="505"/>
      <c r="F77" s="505"/>
      <c r="G77" s="505"/>
      <c r="H77" s="505"/>
      <c r="I77" s="506"/>
    </row>
    <row r="78" spans="1:9" ht="13.5" thickBot="1">
      <c r="A78" s="507"/>
      <c r="B78" s="508"/>
      <c r="C78" s="508"/>
      <c r="D78" s="508"/>
      <c r="E78" s="508"/>
      <c r="F78" s="508"/>
      <c r="G78" s="508"/>
      <c r="H78" s="508"/>
      <c r="I78" s="509"/>
    </row>
    <row r="79" spans="1:9" ht="13.5" thickBot="1">
      <c r="A79" s="183"/>
      <c r="B79" s="183"/>
      <c r="C79" s="183"/>
      <c r="D79" s="183"/>
      <c r="E79" s="183"/>
      <c r="F79" s="183"/>
      <c r="G79" s="183"/>
      <c r="H79" s="183"/>
      <c r="I79" s="183"/>
    </row>
    <row r="80" spans="1:9" ht="13.5" thickBot="1">
      <c r="A80" s="156" t="s">
        <v>835</v>
      </c>
      <c r="B80" s="304" t="s">
        <v>380</v>
      </c>
      <c r="C80" s="183"/>
      <c r="D80" s="183"/>
      <c r="E80" s="183"/>
      <c r="F80" s="183"/>
      <c r="G80" s="183"/>
      <c r="H80" s="183"/>
      <c r="I80" s="183"/>
    </row>
    <row r="81" spans="1:9" ht="12.75">
      <c r="A81" s="183"/>
      <c r="B81" s="183"/>
      <c r="C81" s="183"/>
      <c r="D81" s="183"/>
      <c r="E81" s="183"/>
      <c r="F81" s="183"/>
      <c r="G81" s="183"/>
      <c r="H81" s="183"/>
      <c r="I81" s="183"/>
    </row>
    <row r="82" spans="1:9" ht="13.5" thickBot="1">
      <c r="A82" s="227"/>
      <c r="B82" s="183"/>
      <c r="C82" s="183"/>
      <c r="D82" s="183"/>
      <c r="E82" s="183"/>
      <c r="F82" s="183"/>
      <c r="G82" s="183"/>
      <c r="H82" s="183"/>
      <c r="I82" s="183"/>
    </row>
    <row r="83" spans="1:9" ht="13.5" thickBot="1">
      <c r="A83" s="469" t="s">
        <v>321</v>
      </c>
      <c r="B83" s="470"/>
      <c r="C83" s="470"/>
      <c r="D83" s="471"/>
      <c r="E83" s="471"/>
      <c r="F83" s="472"/>
      <c r="G83" s="244" t="s">
        <v>381</v>
      </c>
      <c r="H83" s="157"/>
      <c r="I83" s="157"/>
    </row>
    <row r="84" spans="1:9" ht="6" customHeight="1" thickBot="1">
      <c r="A84" s="149"/>
      <c r="B84" s="149"/>
      <c r="C84" s="149"/>
      <c r="D84" s="157"/>
      <c r="E84" s="157"/>
      <c r="F84" s="157"/>
      <c r="G84" s="157"/>
      <c r="H84" s="157"/>
      <c r="I84" s="157"/>
    </row>
    <row r="85" spans="1:9" ht="12.75">
      <c r="A85" s="456" t="s">
        <v>569</v>
      </c>
      <c r="B85" s="478"/>
      <c r="C85" s="494" t="s">
        <v>322</v>
      </c>
      <c r="D85" s="495"/>
      <c r="E85" s="496"/>
      <c r="F85" s="482" t="s">
        <v>279</v>
      </c>
      <c r="G85" s="483"/>
      <c r="H85" s="483"/>
      <c r="I85" s="484"/>
    </row>
    <row r="86" spans="1:9" ht="13.5" customHeight="1">
      <c r="A86" s="479"/>
      <c r="B86" s="480"/>
      <c r="C86" s="497"/>
      <c r="D86" s="497"/>
      <c r="E86" s="498"/>
      <c r="F86" s="429"/>
      <c r="G86" s="430"/>
      <c r="H86" s="430"/>
      <c r="I86" s="485"/>
    </row>
    <row r="87" spans="1:9" ht="12.75">
      <c r="A87" s="479"/>
      <c r="B87" s="480"/>
      <c r="C87" s="389" t="s">
        <v>323</v>
      </c>
      <c r="D87" s="390"/>
      <c r="E87" s="390"/>
      <c r="F87" s="391" t="s">
        <v>280</v>
      </c>
      <c r="G87" s="391"/>
      <c r="H87" s="391"/>
      <c r="I87" s="392"/>
    </row>
    <row r="88" spans="1:9" ht="12.75">
      <c r="A88" s="479"/>
      <c r="B88" s="480"/>
      <c r="C88" s="389" t="s">
        <v>304</v>
      </c>
      <c r="D88" s="390"/>
      <c r="E88" s="390"/>
      <c r="F88" s="391" t="s">
        <v>281</v>
      </c>
      <c r="G88" s="391"/>
      <c r="H88" s="391"/>
      <c r="I88" s="392"/>
    </row>
    <row r="89" spans="1:9" ht="12.75">
      <c r="A89" s="479"/>
      <c r="B89" s="480"/>
      <c r="C89" s="389" t="s">
        <v>305</v>
      </c>
      <c r="D89" s="390"/>
      <c r="E89" s="390"/>
      <c r="F89" s="391" t="s">
        <v>282</v>
      </c>
      <c r="G89" s="391"/>
      <c r="H89" s="391"/>
      <c r="I89" s="392"/>
    </row>
    <row r="90" spans="1:9" ht="13.5" thickBot="1">
      <c r="A90" s="459"/>
      <c r="B90" s="481"/>
      <c r="C90" s="501" t="s">
        <v>306</v>
      </c>
      <c r="D90" s="502"/>
      <c r="E90" s="502"/>
      <c r="F90" s="492" t="s">
        <v>283</v>
      </c>
      <c r="G90" s="492"/>
      <c r="H90" s="492"/>
      <c r="I90" s="493"/>
    </row>
    <row r="91" spans="1:9" ht="12.75">
      <c r="A91" s="232"/>
      <c r="B91" s="232"/>
      <c r="C91" s="226"/>
      <c r="D91" s="226"/>
      <c r="E91" s="226"/>
      <c r="F91" s="157"/>
      <c r="G91" s="157"/>
      <c r="H91" s="157"/>
      <c r="I91" s="251"/>
    </row>
    <row r="92" spans="1:9" ht="12.75">
      <c r="A92" s="499" t="s">
        <v>363</v>
      </c>
      <c r="B92" s="500"/>
      <c r="C92" s="500"/>
      <c r="D92" s="500"/>
      <c r="E92" s="500"/>
      <c r="F92" s="500"/>
      <c r="G92" s="500"/>
      <c r="H92" s="500"/>
      <c r="I92" s="500"/>
    </row>
    <row r="93" spans="1:9" ht="12.75">
      <c r="A93" s="500"/>
      <c r="B93" s="500"/>
      <c r="C93" s="500"/>
      <c r="D93" s="500"/>
      <c r="E93" s="500"/>
      <c r="F93" s="500"/>
      <c r="G93" s="500"/>
      <c r="H93" s="500"/>
      <c r="I93" s="500"/>
    </row>
    <row r="94" spans="1:9" ht="12.75">
      <c r="A94" s="500"/>
      <c r="B94" s="500"/>
      <c r="C94" s="500"/>
      <c r="D94" s="500"/>
      <c r="E94" s="500"/>
      <c r="F94" s="500"/>
      <c r="G94" s="500"/>
      <c r="H94" s="500"/>
      <c r="I94" s="500"/>
    </row>
    <row r="95" spans="1:9" ht="12.75">
      <c r="A95" s="500"/>
      <c r="B95" s="500"/>
      <c r="C95" s="500"/>
      <c r="D95" s="500"/>
      <c r="E95" s="500"/>
      <c r="F95" s="500"/>
      <c r="G95" s="500"/>
      <c r="H95" s="500"/>
      <c r="I95" s="500"/>
    </row>
    <row r="96" spans="1:9" ht="15.75">
      <c r="A96" s="252"/>
      <c r="B96" s="252"/>
      <c r="C96" s="252"/>
      <c r="D96" s="252"/>
      <c r="E96" s="252"/>
      <c r="F96" s="252"/>
      <c r="G96" s="252"/>
      <c r="H96" s="252"/>
      <c r="I96" s="252"/>
    </row>
    <row r="97" spans="1:9" ht="18" customHeight="1">
      <c r="A97" s="476" t="s">
        <v>570</v>
      </c>
      <c r="B97" s="477"/>
      <c r="C97" s="477"/>
      <c r="D97" s="477"/>
      <c r="E97" s="477"/>
      <c r="F97" s="477"/>
      <c r="G97" s="477"/>
      <c r="H97" s="477"/>
      <c r="I97" s="477"/>
    </row>
    <row r="98" spans="1:9" ht="18" customHeight="1">
      <c r="A98" s="249"/>
      <c r="B98" s="250"/>
      <c r="C98" s="250"/>
      <c r="D98" s="250"/>
      <c r="E98" s="250"/>
      <c r="F98" s="250"/>
      <c r="G98" s="250"/>
      <c r="H98" s="250"/>
      <c r="I98" s="250"/>
    </row>
    <row r="99" spans="1:9" ht="12.75">
      <c r="A99" s="386" t="s">
        <v>573</v>
      </c>
      <c r="B99" s="387"/>
      <c r="C99" s="387"/>
      <c r="D99" s="387"/>
      <c r="E99" s="387"/>
      <c r="F99" s="387"/>
      <c r="G99" s="387"/>
      <c r="H99" s="387"/>
      <c r="I99" s="387"/>
    </row>
    <row r="100" spans="1:9" ht="12.75">
      <c r="A100" s="387"/>
      <c r="B100" s="387"/>
      <c r="C100" s="387"/>
      <c r="D100" s="387"/>
      <c r="E100" s="387"/>
      <c r="F100" s="387"/>
      <c r="G100" s="387"/>
      <c r="H100" s="387"/>
      <c r="I100" s="387"/>
    </row>
    <row r="101" spans="1:9" ht="12.75">
      <c r="A101" s="388"/>
      <c r="B101" s="388"/>
      <c r="C101" s="388"/>
      <c r="D101" s="388"/>
      <c r="E101" s="388"/>
      <c r="F101" s="388"/>
      <c r="G101" s="388"/>
      <c r="H101" s="388"/>
      <c r="I101" s="388"/>
    </row>
    <row r="102" spans="1:9" ht="12.75">
      <c r="A102" s="182" t="s">
        <v>336</v>
      </c>
      <c r="B102" s="99"/>
      <c r="C102" s="99"/>
      <c r="D102" s="99"/>
      <c r="E102" s="208"/>
      <c r="F102" s="208"/>
      <c r="G102" s="99"/>
      <c r="H102" s="99"/>
      <c r="I102" s="99"/>
    </row>
    <row r="103" spans="1:9" ht="12.75">
      <c r="A103" s="435" t="s">
        <v>324</v>
      </c>
      <c r="B103" s="342"/>
      <c r="C103" s="342"/>
      <c r="D103" s="342"/>
      <c r="E103" s="342"/>
      <c r="F103" s="342"/>
      <c r="G103" s="342"/>
      <c r="H103" s="342"/>
      <c r="I103" s="327"/>
    </row>
    <row r="104" spans="1:9" ht="12.75">
      <c r="A104" s="328"/>
      <c r="B104" s="329"/>
      <c r="C104" s="329"/>
      <c r="D104" s="329"/>
      <c r="E104" s="329"/>
      <c r="F104" s="329"/>
      <c r="G104" s="329"/>
      <c r="H104" s="329"/>
      <c r="I104" s="330"/>
    </row>
    <row r="105" spans="1:9" ht="12.75">
      <c r="A105" s="331"/>
      <c r="B105" s="332"/>
      <c r="C105" s="332"/>
      <c r="D105" s="332"/>
      <c r="E105" s="332"/>
      <c r="F105" s="332"/>
      <c r="G105" s="332"/>
      <c r="H105" s="332"/>
      <c r="I105" s="333"/>
    </row>
    <row r="106" spans="1:9" ht="12.75">
      <c r="A106" s="334" t="s">
        <v>382</v>
      </c>
      <c r="B106" s="334"/>
      <c r="C106" s="334"/>
      <c r="D106" s="334"/>
      <c r="E106" s="334"/>
      <c r="F106" s="334"/>
      <c r="G106" s="334"/>
      <c r="H106" s="334"/>
      <c r="I106" s="334"/>
    </row>
    <row r="107" spans="1:9" ht="12.75">
      <c r="A107" s="335"/>
      <c r="B107" s="335"/>
      <c r="C107" s="335"/>
      <c r="D107" s="335"/>
      <c r="E107" s="335"/>
      <c r="F107" s="335"/>
      <c r="G107" s="335"/>
      <c r="H107" s="335"/>
      <c r="I107" s="335"/>
    </row>
    <row r="108" spans="1:9" ht="12.75">
      <c r="A108" s="335"/>
      <c r="B108" s="335"/>
      <c r="C108" s="335"/>
      <c r="D108" s="335"/>
      <c r="E108" s="335"/>
      <c r="F108" s="335"/>
      <c r="G108" s="335"/>
      <c r="H108" s="335"/>
      <c r="I108" s="335"/>
    </row>
    <row r="109" spans="1:9" ht="12.75">
      <c r="A109" s="335"/>
      <c r="B109" s="335"/>
      <c r="C109" s="335"/>
      <c r="D109" s="335"/>
      <c r="E109" s="335"/>
      <c r="F109" s="335"/>
      <c r="G109" s="335"/>
      <c r="H109" s="335"/>
      <c r="I109" s="335"/>
    </row>
    <row r="110" spans="1:9" ht="12.75">
      <c r="A110" s="335"/>
      <c r="B110" s="335"/>
      <c r="C110" s="335"/>
      <c r="D110" s="335"/>
      <c r="E110" s="335"/>
      <c r="F110" s="335"/>
      <c r="G110" s="335"/>
      <c r="H110" s="335"/>
      <c r="I110" s="335"/>
    </row>
    <row r="111" spans="1:9" ht="12.75">
      <c r="A111" s="335"/>
      <c r="B111" s="335"/>
      <c r="C111" s="335"/>
      <c r="D111" s="335"/>
      <c r="E111" s="335"/>
      <c r="F111" s="335"/>
      <c r="G111" s="335"/>
      <c r="H111" s="335"/>
      <c r="I111" s="335"/>
    </row>
    <row r="112" spans="1:9" ht="12.75">
      <c r="A112" s="184"/>
      <c r="B112" s="184"/>
      <c r="C112" s="185"/>
      <c r="D112" s="185"/>
      <c r="E112" s="185"/>
      <c r="F112" s="185"/>
      <c r="G112" s="185"/>
      <c r="H112" s="185"/>
      <c r="I112" s="185"/>
    </row>
    <row r="113" spans="1:9" ht="12.75">
      <c r="A113" s="379" t="s">
        <v>328</v>
      </c>
      <c r="B113" s="380"/>
      <c r="C113" s="380"/>
      <c r="D113" s="380"/>
      <c r="E113" s="380"/>
      <c r="F113" s="380"/>
      <c r="G113" s="380"/>
      <c r="H113" s="380"/>
      <c r="I113" s="381"/>
    </row>
    <row r="114" spans="1:9" ht="12.75">
      <c r="A114" s="334" t="s">
        <v>383</v>
      </c>
      <c r="B114" s="334"/>
      <c r="C114" s="334"/>
      <c r="D114" s="334"/>
      <c r="E114" s="334"/>
      <c r="F114" s="334"/>
      <c r="G114" s="334"/>
      <c r="H114" s="334"/>
      <c r="I114" s="334"/>
    </row>
    <row r="115" spans="1:9" ht="12.75">
      <c r="A115" s="335"/>
      <c r="B115" s="335"/>
      <c r="C115" s="335"/>
      <c r="D115" s="335"/>
      <c r="E115" s="335"/>
      <c r="F115" s="335"/>
      <c r="G115" s="335"/>
      <c r="H115" s="335"/>
      <c r="I115" s="335"/>
    </row>
    <row r="116" spans="1:9" ht="12.75">
      <c r="A116" s="335"/>
      <c r="B116" s="335"/>
      <c r="C116" s="335"/>
      <c r="D116" s="335"/>
      <c r="E116" s="335"/>
      <c r="F116" s="335"/>
      <c r="G116" s="335"/>
      <c r="H116" s="335"/>
      <c r="I116" s="335"/>
    </row>
    <row r="117" spans="1:9" ht="12.75">
      <c r="A117" s="335"/>
      <c r="B117" s="335"/>
      <c r="C117" s="335"/>
      <c r="D117" s="335"/>
      <c r="E117" s="335"/>
      <c r="F117" s="335"/>
      <c r="G117" s="335"/>
      <c r="H117" s="335"/>
      <c r="I117" s="335"/>
    </row>
    <row r="118" spans="1:9" ht="12.75">
      <c r="A118" s="335"/>
      <c r="B118" s="335"/>
      <c r="C118" s="335"/>
      <c r="D118" s="335"/>
      <c r="E118" s="335"/>
      <c r="F118" s="335"/>
      <c r="G118" s="335"/>
      <c r="H118" s="335"/>
      <c r="I118" s="335"/>
    </row>
    <row r="119" spans="1:9" ht="12.75">
      <c r="A119" s="335"/>
      <c r="B119" s="335"/>
      <c r="C119" s="335"/>
      <c r="D119" s="335"/>
      <c r="E119" s="335"/>
      <c r="F119" s="335"/>
      <c r="G119" s="335"/>
      <c r="H119" s="335"/>
      <c r="I119" s="335"/>
    </row>
    <row r="120" spans="1:9" ht="12.75">
      <c r="A120" s="184"/>
      <c r="B120" s="184"/>
      <c r="C120" s="184"/>
      <c r="D120" s="184"/>
      <c r="E120" s="184"/>
      <c r="F120" s="184"/>
      <c r="G120" s="184"/>
      <c r="H120" s="184"/>
      <c r="I120" s="184"/>
    </row>
    <row r="121" spans="1:9" ht="12.75">
      <c r="A121" s="489" t="s">
        <v>325</v>
      </c>
      <c r="B121" s="490"/>
      <c r="C121" s="490"/>
      <c r="D121" s="490"/>
      <c r="E121" s="490"/>
      <c r="F121" s="490"/>
      <c r="G121" s="490"/>
      <c r="H121" s="490"/>
      <c r="I121" s="491"/>
    </row>
    <row r="122" spans="1:9" ht="12.75">
      <c r="A122" s="334" t="s">
        <v>384</v>
      </c>
      <c r="B122" s="334"/>
      <c r="C122" s="334"/>
      <c r="D122" s="334"/>
      <c r="E122" s="334"/>
      <c r="F122" s="334"/>
      <c r="G122" s="334"/>
      <c r="H122" s="334"/>
      <c r="I122" s="334"/>
    </row>
    <row r="123" spans="1:9" ht="12.75">
      <c r="A123" s="335"/>
      <c r="B123" s="335"/>
      <c r="C123" s="335"/>
      <c r="D123" s="335"/>
      <c r="E123" s="335"/>
      <c r="F123" s="335"/>
      <c r="G123" s="335"/>
      <c r="H123" s="335"/>
      <c r="I123" s="335"/>
    </row>
    <row r="124" spans="1:9" ht="12.75">
      <c r="A124" s="335"/>
      <c r="B124" s="335"/>
      <c r="C124" s="335"/>
      <c r="D124" s="335"/>
      <c r="E124" s="335"/>
      <c r="F124" s="335"/>
      <c r="G124" s="335"/>
      <c r="H124" s="335"/>
      <c r="I124" s="335"/>
    </row>
    <row r="125" spans="1:9" ht="12.75">
      <c r="A125" s="335"/>
      <c r="B125" s="335"/>
      <c r="C125" s="335"/>
      <c r="D125" s="335"/>
      <c r="E125" s="335"/>
      <c r="F125" s="335"/>
      <c r="G125" s="335"/>
      <c r="H125" s="335"/>
      <c r="I125" s="335"/>
    </row>
    <row r="126" spans="1:9" ht="12.75">
      <c r="A126" s="335"/>
      <c r="B126" s="335"/>
      <c r="C126" s="335"/>
      <c r="D126" s="335"/>
      <c r="E126" s="335"/>
      <c r="F126" s="335"/>
      <c r="G126" s="335"/>
      <c r="H126" s="335"/>
      <c r="I126" s="335"/>
    </row>
    <row r="127" spans="1:9" ht="12.75">
      <c r="A127" s="335"/>
      <c r="B127" s="335"/>
      <c r="C127" s="335"/>
      <c r="D127" s="335"/>
      <c r="E127" s="335"/>
      <c r="F127" s="335"/>
      <c r="G127" s="335"/>
      <c r="H127" s="335"/>
      <c r="I127" s="335"/>
    </row>
    <row r="128" spans="1:9" ht="12.75" customHeight="1">
      <c r="A128" s="186"/>
      <c r="B128" s="186"/>
      <c r="C128" s="186"/>
      <c r="D128" s="186"/>
      <c r="E128" s="186"/>
      <c r="F128" s="186"/>
      <c r="G128" s="186"/>
      <c r="H128" s="186"/>
      <c r="I128" s="186"/>
    </row>
    <row r="129" spans="1:9" ht="12.75" customHeight="1">
      <c r="A129" s="489" t="s">
        <v>326</v>
      </c>
      <c r="B129" s="490"/>
      <c r="C129" s="490"/>
      <c r="D129" s="490"/>
      <c r="E129" s="490"/>
      <c r="F129" s="490"/>
      <c r="G129" s="490"/>
      <c r="H129" s="490"/>
      <c r="I129" s="491"/>
    </row>
    <row r="130" spans="1:9" ht="12.75" customHeight="1">
      <c r="A130" s="334" t="s">
        <v>385</v>
      </c>
      <c r="B130" s="334"/>
      <c r="C130" s="334"/>
      <c r="D130" s="334"/>
      <c r="E130" s="334"/>
      <c r="F130" s="334"/>
      <c r="G130" s="334"/>
      <c r="H130" s="334"/>
      <c r="I130" s="334"/>
    </row>
    <row r="131" spans="1:9" ht="12.75" customHeight="1">
      <c r="A131" s="335"/>
      <c r="B131" s="335"/>
      <c r="C131" s="335"/>
      <c r="D131" s="335"/>
      <c r="E131" s="335"/>
      <c r="F131" s="335"/>
      <c r="G131" s="335"/>
      <c r="H131" s="335"/>
      <c r="I131" s="335"/>
    </row>
    <row r="132" spans="1:9" ht="12.75" customHeight="1">
      <c r="A132" s="335"/>
      <c r="B132" s="335"/>
      <c r="C132" s="335"/>
      <c r="D132" s="335"/>
      <c r="E132" s="335"/>
      <c r="F132" s="335"/>
      <c r="G132" s="335"/>
      <c r="H132" s="335"/>
      <c r="I132" s="335"/>
    </row>
    <row r="133" spans="1:9" ht="12.75" customHeight="1">
      <c r="A133" s="335"/>
      <c r="B133" s="335"/>
      <c r="C133" s="335"/>
      <c r="D133" s="335"/>
      <c r="E133" s="335"/>
      <c r="F133" s="335"/>
      <c r="G133" s="335"/>
      <c r="H133" s="335"/>
      <c r="I133" s="335"/>
    </row>
    <row r="134" spans="1:9" ht="12.75" customHeight="1">
      <c r="A134" s="335"/>
      <c r="B134" s="335"/>
      <c r="C134" s="335"/>
      <c r="D134" s="335"/>
      <c r="E134" s="335"/>
      <c r="F134" s="335"/>
      <c r="G134" s="335"/>
      <c r="H134" s="335"/>
      <c r="I134" s="335"/>
    </row>
    <row r="135" spans="1:9" ht="12.75" customHeight="1">
      <c r="A135" s="335"/>
      <c r="B135" s="335"/>
      <c r="C135" s="335"/>
      <c r="D135" s="335"/>
      <c r="E135" s="335"/>
      <c r="F135" s="335"/>
      <c r="G135" s="335"/>
      <c r="H135" s="335"/>
      <c r="I135" s="335"/>
    </row>
    <row r="136" spans="1:3" ht="12.75" customHeight="1">
      <c r="A136" s="21"/>
      <c r="C136" s="21"/>
    </row>
    <row r="137" spans="1:9" ht="12.75" customHeight="1">
      <c r="A137" s="393" t="s">
        <v>327</v>
      </c>
      <c r="B137" s="394"/>
      <c r="C137" s="394"/>
      <c r="D137" s="394"/>
      <c r="E137" s="394"/>
      <c r="F137" s="394"/>
      <c r="G137" s="394"/>
      <c r="H137" s="394"/>
      <c r="I137" s="395"/>
    </row>
    <row r="138" spans="1:9" ht="12.75" customHeight="1">
      <c r="A138" s="396"/>
      <c r="B138" s="397"/>
      <c r="C138" s="397"/>
      <c r="D138" s="397"/>
      <c r="E138" s="397"/>
      <c r="F138" s="397"/>
      <c r="G138" s="397"/>
      <c r="H138" s="397"/>
      <c r="I138" s="398"/>
    </row>
    <row r="139" spans="1:9" ht="12.75" customHeight="1">
      <c r="A139" s="334" t="s">
        <v>386</v>
      </c>
      <c r="B139" s="334"/>
      <c r="C139" s="334"/>
      <c r="D139" s="334"/>
      <c r="E139" s="334"/>
      <c r="F139" s="334"/>
      <c r="G139" s="334"/>
      <c r="H139" s="334"/>
      <c r="I139" s="334"/>
    </row>
    <row r="140" spans="1:9" ht="12.75" customHeight="1">
      <c r="A140" s="335"/>
      <c r="B140" s="335"/>
      <c r="C140" s="335"/>
      <c r="D140" s="335"/>
      <c r="E140" s="335"/>
      <c r="F140" s="335"/>
      <c r="G140" s="335"/>
      <c r="H140" s="335"/>
      <c r="I140" s="335"/>
    </row>
    <row r="141" spans="1:9" ht="12.75" customHeight="1">
      <c r="A141" s="335"/>
      <c r="B141" s="335"/>
      <c r="C141" s="335"/>
      <c r="D141" s="335"/>
      <c r="E141" s="335"/>
      <c r="F141" s="335"/>
      <c r="G141" s="335"/>
      <c r="H141" s="335"/>
      <c r="I141" s="335"/>
    </row>
    <row r="142" spans="1:9" ht="12.75" customHeight="1">
      <c r="A142" s="335"/>
      <c r="B142" s="335"/>
      <c r="C142" s="335"/>
      <c r="D142" s="335"/>
      <c r="E142" s="335"/>
      <c r="F142" s="335"/>
      <c r="G142" s="335"/>
      <c r="H142" s="335"/>
      <c r="I142" s="335"/>
    </row>
    <row r="143" spans="1:9" ht="12.75" customHeight="1">
      <c r="A143" s="335"/>
      <c r="B143" s="335"/>
      <c r="C143" s="335"/>
      <c r="D143" s="335"/>
      <c r="E143" s="335"/>
      <c r="F143" s="335"/>
      <c r="G143" s="335"/>
      <c r="H143" s="335"/>
      <c r="I143" s="335"/>
    </row>
    <row r="144" spans="1:9" ht="12.75" customHeight="1">
      <c r="A144" s="335"/>
      <c r="B144" s="335"/>
      <c r="C144" s="335"/>
      <c r="D144" s="335"/>
      <c r="E144" s="335"/>
      <c r="F144" s="335"/>
      <c r="G144" s="335"/>
      <c r="H144" s="335"/>
      <c r="I144" s="335"/>
    </row>
    <row r="145" spans="1:3" ht="12.75" customHeight="1">
      <c r="A145" s="21"/>
      <c r="C145" s="21"/>
    </row>
    <row r="146" spans="1:9" ht="12.75" customHeight="1">
      <c r="A146" s="447" t="s">
        <v>329</v>
      </c>
      <c r="B146" s="448"/>
      <c r="C146" s="448"/>
      <c r="D146" s="448"/>
      <c r="E146" s="448"/>
      <c r="F146" s="448"/>
      <c r="G146" s="448"/>
      <c r="H146" s="448"/>
      <c r="I146" s="449"/>
    </row>
    <row r="147" spans="1:9" ht="12.75" customHeight="1">
      <c r="A147" s="334" t="s">
        <v>387</v>
      </c>
      <c r="B147" s="334"/>
      <c r="C147" s="334"/>
      <c r="D147" s="334"/>
      <c r="E147" s="334"/>
      <c r="F147" s="334"/>
      <c r="G147" s="334"/>
      <c r="H147" s="334"/>
      <c r="I147" s="334"/>
    </row>
    <row r="148" spans="1:9" ht="12.75" customHeight="1">
      <c r="A148" s="335"/>
      <c r="B148" s="335"/>
      <c r="C148" s="335"/>
      <c r="D148" s="335"/>
      <c r="E148" s="335"/>
      <c r="F148" s="335"/>
      <c r="G148" s="335"/>
      <c r="H148" s="335"/>
      <c r="I148" s="335"/>
    </row>
    <row r="149" spans="1:9" ht="12.75" customHeight="1">
      <c r="A149" s="335"/>
      <c r="B149" s="335"/>
      <c r="C149" s="335"/>
      <c r="D149" s="335"/>
      <c r="E149" s="335"/>
      <c r="F149" s="335"/>
      <c r="G149" s="335"/>
      <c r="H149" s="335"/>
      <c r="I149" s="335"/>
    </row>
    <row r="150" spans="1:9" ht="12.75" customHeight="1">
      <c r="A150" s="335"/>
      <c r="B150" s="335"/>
      <c r="C150" s="335"/>
      <c r="D150" s="335"/>
      <c r="E150" s="335"/>
      <c r="F150" s="335"/>
      <c r="G150" s="335"/>
      <c r="H150" s="335"/>
      <c r="I150" s="335"/>
    </row>
    <row r="151" spans="1:9" ht="12.75" customHeight="1">
      <c r="A151" s="335"/>
      <c r="B151" s="335"/>
      <c r="C151" s="335"/>
      <c r="D151" s="335"/>
      <c r="E151" s="335"/>
      <c r="F151" s="335"/>
      <c r="G151" s="335"/>
      <c r="H151" s="335"/>
      <c r="I151" s="335"/>
    </row>
    <row r="152" spans="1:9" ht="12.75" customHeight="1">
      <c r="A152" s="335"/>
      <c r="B152" s="335"/>
      <c r="C152" s="335"/>
      <c r="D152" s="335"/>
      <c r="E152" s="335"/>
      <c r="F152" s="335"/>
      <c r="G152" s="335"/>
      <c r="H152" s="335"/>
      <c r="I152" s="335"/>
    </row>
    <row r="153" spans="1:3" ht="12.75" customHeight="1">
      <c r="A153" s="21"/>
      <c r="C153" s="21"/>
    </row>
    <row r="154" spans="1:9" ht="12.75">
      <c r="A154" s="393" t="s">
        <v>330</v>
      </c>
      <c r="B154" s="394"/>
      <c r="C154" s="394"/>
      <c r="D154" s="394"/>
      <c r="E154" s="394"/>
      <c r="F154" s="394"/>
      <c r="G154" s="394"/>
      <c r="H154" s="394"/>
      <c r="I154" s="395"/>
    </row>
    <row r="155" spans="1:9" ht="12.75">
      <c r="A155" s="334" t="s">
        <v>388</v>
      </c>
      <c r="B155" s="334"/>
      <c r="C155" s="334"/>
      <c r="D155" s="334"/>
      <c r="E155" s="334"/>
      <c r="F155" s="334"/>
      <c r="G155" s="334"/>
      <c r="H155" s="334"/>
      <c r="I155" s="334"/>
    </row>
    <row r="156" spans="1:9" ht="12.75">
      <c r="A156" s="335"/>
      <c r="B156" s="335"/>
      <c r="C156" s="335"/>
      <c r="D156" s="335"/>
      <c r="E156" s="335"/>
      <c r="F156" s="335"/>
      <c r="G156" s="335"/>
      <c r="H156" s="335"/>
      <c r="I156" s="335"/>
    </row>
    <row r="157" spans="1:9" ht="12.75">
      <c r="A157" s="335"/>
      <c r="B157" s="335"/>
      <c r="C157" s="335"/>
      <c r="D157" s="335"/>
      <c r="E157" s="335"/>
      <c r="F157" s="335"/>
      <c r="G157" s="335"/>
      <c r="H157" s="335"/>
      <c r="I157" s="335"/>
    </row>
    <row r="158" spans="1:9" ht="12.75">
      <c r="A158" s="335"/>
      <c r="B158" s="335"/>
      <c r="C158" s="335"/>
      <c r="D158" s="335"/>
      <c r="E158" s="335"/>
      <c r="F158" s="335"/>
      <c r="G158" s="335"/>
      <c r="H158" s="335"/>
      <c r="I158" s="335"/>
    </row>
    <row r="159" spans="1:9" ht="12.75">
      <c r="A159" s="335"/>
      <c r="B159" s="335"/>
      <c r="C159" s="335"/>
      <c r="D159" s="335"/>
      <c r="E159" s="335"/>
      <c r="F159" s="335"/>
      <c r="G159" s="335"/>
      <c r="H159" s="335"/>
      <c r="I159" s="335"/>
    </row>
    <row r="160" spans="1:9" ht="12.75">
      <c r="A160" s="335"/>
      <c r="B160" s="335"/>
      <c r="C160" s="335"/>
      <c r="D160" s="335"/>
      <c r="E160" s="335"/>
      <c r="F160" s="335"/>
      <c r="G160" s="335"/>
      <c r="H160" s="335"/>
      <c r="I160" s="335"/>
    </row>
    <row r="161" spans="1:9" ht="12.75" customHeight="1">
      <c r="A161" s="183"/>
      <c r="B161" s="183"/>
      <c r="C161" s="183"/>
      <c r="D161" s="183"/>
      <c r="E161" s="183"/>
      <c r="F161" s="183"/>
      <c r="G161" s="183"/>
      <c r="H161" s="183"/>
      <c r="I161" s="183"/>
    </row>
    <row r="162" spans="1:9" ht="12.75" customHeight="1">
      <c r="A162" s="447" t="s">
        <v>331</v>
      </c>
      <c r="B162" s="448"/>
      <c r="C162" s="448"/>
      <c r="D162" s="448"/>
      <c r="E162" s="448"/>
      <c r="F162" s="448"/>
      <c r="G162" s="448"/>
      <c r="H162" s="448"/>
      <c r="I162" s="449"/>
    </row>
    <row r="163" spans="1:9" ht="12.75" customHeight="1">
      <c r="A163" s="450" t="s">
        <v>389</v>
      </c>
      <c r="B163" s="450"/>
      <c r="C163" s="450"/>
      <c r="D163" s="450"/>
      <c r="E163" s="450"/>
      <c r="F163" s="450"/>
      <c r="G163" s="450"/>
      <c r="H163" s="450"/>
      <c r="I163" s="450"/>
    </row>
    <row r="164" spans="1:9" ht="12.75" customHeight="1">
      <c r="A164" s="451"/>
      <c r="B164" s="451"/>
      <c r="C164" s="451"/>
      <c r="D164" s="451"/>
      <c r="E164" s="451"/>
      <c r="F164" s="451"/>
      <c r="G164" s="451"/>
      <c r="H164" s="451"/>
      <c r="I164" s="451"/>
    </row>
    <row r="165" spans="1:9" ht="12.75" customHeight="1">
      <c r="A165" s="451"/>
      <c r="B165" s="451"/>
      <c r="C165" s="451"/>
      <c r="D165" s="451"/>
      <c r="E165" s="451"/>
      <c r="F165" s="451"/>
      <c r="G165" s="451"/>
      <c r="H165" s="451"/>
      <c r="I165" s="451"/>
    </row>
    <row r="166" spans="1:9" ht="12.75" customHeight="1">
      <c r="A166" s="451"/>
      <c r="B166" s="451"/>
      <c r="C166" s="451"/>
      <c r="D166" s="451"/>
      <c r="E166" s="451"/>
      <c r="F166" s="451"/>
      <c r="G166" s="451"/>
      <c r="H166" s="451"/>
      <c r="I166" s="451"/>
    </row>
    <row r="167" spans="1:9" ht="12.75" customHeight="1">
      <c r="A167" s="451"/>
      <c r="B167" s="451"/>
      <c r="C167" s="451"/>
      <c r="D167" s="451"/>
      <c r="E167" s="451"/>
      <c r="F167" s="451"/>
      <c r="G167" s="451"/>
      <c r="H167" s="451"/>
      <c r="I167" s="451"/>
    </row>
    <row r="168" spans="1:9" ht="12.75" customHeight="1">
      <c r="A168" s="451"/>
      <c r="B168" s="451"/>
      <c r="C168" s="451"/>
      <c r="D168" s="451"/>
      <c r="E168" s="451"/>
      <c r="F168" s="451"/>
      <c r="G168" s="451"/>
      <c r="H168" s="451"/>
      <c r="I168" s="451"/>
    </row>
    <row r="169" spans="1:9" ht="12.75" customHeight="1">
      <c r="A169" s="308"/>
      <c r="B169" s="308"/>
      <c r="C169" s="308"/>
      <c r="D169" s="308"/>
      <c r="E169" s="308"/>
      <c r="F169" s="308"/>
      <c r="G169" s="308"/>
      <c r="H169" s="308"/>
      <c r="I169" s="308"/>
    </row>
    <row r="170" spans="1:9" ht="12.75" customHeight="1" thickBot="1">
      <c r="A170" s="340" t="s">
        <v>185</v>
      </c>
      <c r="B170" s="340"/>
      <c r="C170" s="340"/>
      <c r="D170" s="340"/>
      <c r="E170" s="340"/>
      <c r="F170" s="340"/>
      <c r="G170" s="340"/>
      <c r="H170" s="340"/>
      <c r="I170" s="340"/>
    </row>
    <row r="171" spans="1:9" ht="12.75" customHeight="1" thickBot="1">
      <c r="A171" s="346" t="s">
        <v>183</v>
      </c>
      <c r="B171" s="347"/>
      <c r="C171" s="347"/>
      <c r="D171" s="347"/>
      <c r="E171" s="347"/>
      <c r="F171" s="347"/>
      <c r="G171" s="343"/>
      <c r="H171" s="337" t="s">
        <v>381</v>
      </c>
      <c r="I171" s="338"/>
    </row>
    <row r="172" spans="1:3" ht="12.75" customHeight="1">
      <c r="A172" s="21"/>
      <c r="C172" s="21"/>
    </row>
    <row r="173" spans="1:9" ht="12.75" customHeight="1">
      <c r="A173" s="182" t="s">
        <v>335</v>
      </c>
      <c r="B173" s="148"/>
      <c r="C173" s="148"/>
      <c r="D173" s="148"/>
      <c r="E173" s="148"/>
      <c r="F173" s="148"/>
      <c r="G173" s="148"/>
      <c r="H173" s="148"/>
      <c r="I173" s="148"/>
    </row>
    <row r="174" spans="1:9" ht="12.75" customHeight="1">
      <c r="A174" s="435" t="s">
        <v>525</v>
      </c>
      <c r="B174" s="436"/>
      <c r="C174" s="436"/>
      <c r="D174" s="436"/>
      <c r="E174" s="436"/>
      <c r="F174" s="436"/>
      <c r="G174" s="436"/>
      <c r="H174" s="436"/>
      <c r="I174" s="437"/>
    </row>
    <row r="175" spans="1:9" ht="12.75" customHeight="1">
      <c r="A175" s="441"/>
      <c r="B175" s="442"/>
      <c r="C175" s="442"/>
      <c r="D175" s="442"/>
      <c r="E175" s="442"/>
      <c r="F175" s="442"/>
      <c r="G175" s="442"/>
      <c r="H175" s="442"/>
      <c r="I175" s="443"/>
    </row>
    <row r="176" spans="1:9" ht="12.75" customHeight="1">
      <c r="A176" s="438"/>
      <c r="B176" s="439"/>
      <c r="C176" s="439"/>
      <c r="D176" s="439"/>
      <c r="E176" s="439"/>
      <c r="F176" s="439"/>
      <c r="G176" s="439"/>
      <c r="H176" s="439"/>
      <c r="I176" s="440"/>
    </row>
    <row r="177" spans="1:9" ht="12.75" customHeight="1">
      <c r="A177" s="182"/>
      <c r="B177" s="148"/>
      <c r="C177" s="148"/>
      <c r="D177" s="148"/>
      <c r="E177" s="148"/>
      <c r="F177" s="148"/>
      <c r="G177" s="148"/>
      <c r="H177" s="148"/>
      <c r="I177" s="148"/>
    </row>
    <row r="178" spans="1:9" ht="12.75" customHeight="1">
      <c r="A178" s="382" t="s">
        <v>332</v>
      </c>
      <c r="B178" s="342"/>
      <c r="C178" s="342"/>
      <c r="D178" s="342"/>
      <c r="E178" s="342"/>
      <c r="F178" s="342"/>
      <c r="G178" s="342"/>
      <c r="H178" s="342"/>
      <c r="I178" s="327"/>
    </row>
    <row r="179" spans="1:9" ht="12.75" customHeight="1">
      <c r="A179" s="331"/>
      <c r="B179" s="332"/>
      <c r="C179" s="332"/>
      <c r="D179" s="332"/>
      <c r="E179" s="332"/>
      <c r="F179" s="332"/>
      <c r="G179" s="332"/>
      <c r="H179" s="332"/>
      <c r="I179" s="333"/>
    </row>
    <row r="180" spans="1:9" ht="12.75" customHeight="1">
      <c r="A180" s="334" t="s">
        <v>390</v>
      </c>
      <c r="B180" s="334"/>
      <c r="C180" s="334"/>
      <c r="D180" s="334"/>
      <c r="E180" s="334"/>
      <c r="F180" s="334"/>
      <c r="G180" s="334"/>
      <c r="H180" s="334"/>
      <c r="I180" s="334"/>
    </row>
    <row r="181" spans="1:9" ht="12.75" customHeight="1">
      <c r="A181" s="317"/>
      <c r="B181" s="317"/>
      <c r="C181" s="317"/>
      <c r="D181" s="317"/>
      <c r="E181" s="317"/>
      <c r="F181" s="317"/>
      <c r="G181" s="317"/>
      <c r="H181" s="317"/>
      <c r="I181" s="317"/>
    </row>
    <row r="182" spans="1:9" ht="12.75" customHeight="1">
      <c r="A182" s="317"/>
      <c r="B182" s="317"/>
      <c r="C182" s="317"/>
      <c r="D182" s="317"/>
      <c r="E182" s="317"/>
      <c r="F182" s="317"/>
      <c r="G182" s="317"/>
      <c r="H182" s="317"/>
      <c r="I182" s="317"/>
    </row>
    <row r="183" spans="1:9" ht="12.75" customHeight="1">
      <c r="A183" s="317"/>
      <c r="B183" s="317"/>
      <c r="C183" s="317"/>
      <c r="D183" s="317"/>
      <c r="E183" s="317"/>
      <c r="F183" s="317"/>
      <c r="G183" s="317"/>
      <c r="H183" s="317"/>
      <c r="I183" s="317"/>
    </row>
    <row r="184" spans="1:9" ht="12.75" customHeight="1">
      <c r="A184" s="317"/>
      <c r="B184" s="317"/>
      <c r="C184" s="317"/>
      <c r="D184" s="317"/>
      <c r="E184" s="317"/>
      <c r="F184" s="317"/>
      <c r="G184" s="317"/>
      <c r="H184" s="317"/>
      <c r="I184" s="317"/>
    </row>
    <row r="185" spans="1:9" ht="12.75" customHeight="1">
      <c r="A185" s="317"/>
      <c r="B185" s="317"/>
      <c r="C185" s="317"/>
      <c r="D185" s="317"/>
      <c r="E185" s="317"/>
      <c r="F185" s="317"/>
      <c r="G185" s="317"/>
      <c r="H185" s="317"/>
      <c r="I185" s="317"/>
    </row>
    <row r="186" spans="1:3" ht="12.75" customHeight="1">
      <c r="A186" s="182"/>
      <c r="C186" s="21"/>
    </row>
    <row r="187" spans="1:9" ht="12.75" customHeight="1">
      <c r="A187" s="452" t="s">
        <v>333</v>
      </c>
      <c r="B187" s="453"/>
      <c r="C187" s="453"/>
      <c r="D187" s="453"/>
      <c r="E187" s="453"/>
      <c r="F187" s="453"/>
      <c r="G187" s="453"/>
      <c r="H187" s="453"/>
      <c r="I187" s="454"/>
    </row>
    <row r="188" spans="1:9" ht="12.75" customHeight="1">
      <c r="A188" s="334" t="s">
        <v>241</v>
      </c>
      <c r="B188" s="334"/>
      <c r="C188" s="334"/>
      <c r="D188" s="334"/>
      <c r="E188" s="334"/>
      <c r="F188" s="334"/>
      <c r="G188" s="334"/>
      <c r="H188" s="334"/>
      <c r="I188" s="334"/>
    </row>
    <row r="189" spans="1:9" ht="12.75" customHeight="1">
      <c r="A189" s="317"/>
      <c r="B189" s="317"/>
      <c r="C189" s="317"/>
      <c r="D189" s="317"/>
      <c r="E189" s="317"/>
      <c r="F189" s="317"/>
      <c r="G189" s="317"/>
      <c r="H189" s="317"/>
      <c r="I189" s="317"/>
    </row>
    <row r="190" spans="1:9" ht="12.75" customHeight="1">
      <c r="A190" s="317"/>
      <c r="B190" s="317"/>
      <c r="C190" s="317"/>
      <c r="D190" s="317"/>
      <c r="E190" s="317"/>
      <c r="F190" s="317"/>
      <c r="G190" s="317"/>
      <c r="H190" s="317"/>
      <c r="I190" s="317"/>
    </row>
    <row r="191" spans="1:9" ht="12.75" customHeight="1">
      <c r="A191" s="317"/>
      <c r="B191" s="317"/>
      <c r="C191" s="317"/>
      <c r="D191" s="317"/>
      <c r="E191" s="317"/>
      <c r="F191" s="317"/>
      <c r="G191" s="317"/>
      <c r="H191" s="317"/>
      <c r="I191" s="317"/>
    </row>
    <row r="192" spans="1:9" ht="12.75" customHeight="1">
      <c r="A192" s="317"/>
      <c r="B192" s="317"/>
      <c r="C192" s="317"/>
      <c r="D192" s="317"/>
      <c r="E192" s="317"/>
      <c r="F192" s="317"/>
      <c r="G192" s="317"/>
      <c r="H192" s="317"/>
      <c r="I192" s="317"/>
    </row>
    <row r="193" spans="1:9" ht="12.75" customHeight="1">
      <c r="A193" s="317"/>
      <c r="B193" s="317"/>
      <c r="C193" s="317"/>
      <c r="D193" s="317"/>
      <c r="E193" s="317"/>
      <c r="F193" s="317"/>
      <c r="G193" s="317"/>
      <c r="H193" s="317"/>
      <c r="I193" s="317"/>
    </row>
    <row r="194" spans="1:3" ht="12.75" customHeight="1">
      <c r="A194" s="182"/>
      <c r="C194" s="21"/>
    </row>
    <row r="195" spans="1:3" ht="12.75" customHeight="1">
      <c r="A195" s="182" t="s">
        <v>334</v>
      </c>
      <c r="C195" s="21"/>
    </row>
    <row r="196" spans="1:9" ht="12.75" customHeight="1">
      <c r="A196" s="444" t="s">
        <v>492</v>
      </c>
      <c r="B196" s="445"/>
      <c r="C196" s="445"/>
      <c r="D196" s="445"/>
      <c r="E196" s="445"/>
      <c r="F196" s="445"/>
      <c r="G196" s="445"/>
      <c r="H196" s="445"/>
      <c r="I196" s="445"/>
    </row>
    <row r="197" spans="1:9" ht="12.75" customHeight="1">
      <c r="A197" s="446"/>
      <c r="B197" s="446"/>
      <c r="C197" s="446"/>
      <c r="D197" s="446"/>
      <c r="E197" s="446"/>
      <c r="F197" s="446"/>
      <c r="G197" s="446"/>
      <c r="H197" s="446"/>
      <c r="I197" s="446"/>
    </row>
    <row r="198" spans="1:9" ht="12.75" customHeight="1">
      <c r="A198" s="393" t="s">
        <v>337</v>
      </c>
      <c r="B198" s="342"/>
      <c r="C198" s="342"/>
      <c r="D198" s="342"/>
      <c r="E198" s="342"/>
      <c r="F198" s="342"/>
      <c r="G198" s="342"/>
      <c r="H198" s="342"/>
      <c r="I198" s="327"/>
    </row>
    <row r="199" spans="1:9" ht="12.75" customHeight="1">
      <c r="A199" s="331"/>
      <c r="B199" s="332"/>
      <c r="C199" s="332"/>
      <c r="D199" s="332"/>
      <c r="E199" s="332"/>
      <c r="F199" s="332"/>
      <c r="G199" s="332"/>
      <c r="H199" s="332"/>
      <c r="I199" s="333"/>
    </row>
    <row r="200" spans="1:9" ht="12.75" customHeight="1">
      <c r="A200" s="182"/>
      <c r="B200" s="148"/>
      <c r="C200" s="148"/>
      <c r="D200" s="148"/>
      <c r="E200" s="148"/>
      <c r="F200" s="148"/>
      <c r="G200" s="148"/>
      <c r="H200" s="148"/>
      <c r="I200" s="148"/>
    </row>
    <row r="201" spans="1:9" ht="12.75" customHeight="1">
      <c r="A201" s="382" t="s">
        <v>339</v>
      </c>
      <c r="B201" s="342"/>
      <c r="C201" s="342"/>
      <c r="D201" s="342"/>
      <c r="E201" s="342"/>
      <c r="F201" s="342"/>
      <c r="G201" s="342"/>
      <c r="H201" s="342"/>
      <c r="I201" s="327"/>
    </row>
    <row r="202" spans="1:9" ht="12.75" customHeight="1">
      <c r="A202" s="383"/>
      <c r="B202" s="384"/>
      <c r="C202" s="384"/>
      <c r="D202" s="384"/>
      <c r="E202" s="384"/>
      <c r="F202" s="384"/>
      <c r="G202" s="384"/>
      <c r="H202" s="384"/>
      <c r="I202" s="385"/>
    </row>
    <row r="203" spans="1:9" ht="12.75" customHeight="1">
      <c r="A203" s="334" t="s">
        <v>242</v>
      </c>
      <c r="B203" s="334"/>
      <c r="C203" s="334"/>
      <c r="D203" s="334"/>
      <c r="E203" s="334"/>
      <c r="F203" s="334"/>
      <c r="G203" s="334"/>
      <c r="H203" s="334"/>
      <c r="I203" s="334"/>
    </row>
    <row r="204" spans="1:9" ht="12.75" customHeight="1">
      <c r="A204" s="317"/>
      <c r="B204" s="317"/>
      <c r="C204" s="317"/>
      <c r="D204" s="317"/>
      <c r="E204" s="317"/>
      <c r="F204" s="317"/>
      <c r="G204" s="317"/>
      <c r="H204" s="317"/>
      <c r="I204" s="317"/>
    </row>
    <row r="205" spans="1:9" ht="12.75" customHeight="1">
      <c r="A205" s="317"/>
      <c r="B205" s="317"/>
      <c r="C205" s="317"/>
      <c r="D205" s="317"/>
      <c r="E205" s="317"/>
      <c r="F205" s="317"/>
      <c r="G205" s="317"/>
      <c r="H205" s="317"/>
      <c r="I205" s="317"/>
    </row>
    <row r="206" spans="1:9" ht="12.75" customHeight="1">
      <c r="A206" s="317"/>
      <c r="B206" s="317"/>
      <c r="C206" s="317"/>
      <c r="D206" s="317"/>
      <c r="E206" s="317"/>
      <c r="F206" s="317"/>
      <c r="G206" s="317"/>
      <c r="H206" s="317"/>
      <c r="I206" s="317"/>
    </row>
    <row r="207" spans="1:9" ht="12.75" customHeight="1">
      <c r="A207" s="317"/>
      <c r="B207" s="317"/>
      <c r="C207" s="317"/>
      <c r="D207" s="317"/>
      <c r="E207" s="317"/>
      <c r="F207" s="317"/>
      <c r="G207" s="317"/>
      <c r="H207" s="317"/>
      <c r="I207" s="317"/>
    </row>
    <row r="208" spans="1:9" ht="12.75" customHeight="1">
      <c r="A208" s="317"/>
      <c r="B208" s="317"/>
      <c r="C208" s="317"/>
      <c r="D208" s="317"/>
      <c r="E208" s="317"/>
      <c r="F208" s="317"/>
      <c r="G208" s="317"/>
      <c r="H208" s="317"/>
      <c r="I208" s="317"/>
    </row>
    <row r="209" spans="1:3" ht="12.75" customHeight="1">
      <c r="A209" s="182"/>
      <c r="C209" s="21"/>
    </row>
    <row r="210" spans="1:9" ht="12.75" customHeight="1">
      <c r="A210" s="432" t="s">
        <v>340</v>
      </c>
      <c r="B210" s="433"/>
      <c r="C210" s="433"/>
      <c r="D210" s="433"/>
      <c r="E210" s="433"/>
      <c r="F210" s="433"/>
      <c r="G210" s="433"/>
      <c r="H210" s="433"/>
      <c r="I210" s="434"/>
    </row>
    <row r="211" spans="1:9" ht="12.75" customHeight="1">
      <c r="A211" s="334" t="s">
        <v>243</v>
      </c>
      <c r="B211" s="334"/>
      <c r="C211" s="334"/>
      <c r="D211" s="334"/>
      <c r="E211" s="334"/>
      <c r="F211" s="334"/>
      <c r="G211" s="334"/>
      <c r="H211" s="334"/>
      <c r="I211" s="334"/>
    </row>
    <row r="212" spans="1:9" ht="12.75" customHeight="1">
      <c r="A212" s="317"/>
      <c r="B212" s="317"/>
      <c r="C212" s="317"/>
      <c r="D212" s="317"/>
      <c r="E212" s="317"/>
      <c r="F212" s="317"/>
      <c r="G212" s="317"/>
      <c r="H212" s="317"/>
      <c r="I212" s="317"/>
    </row>
    <row r="213" spans="1:9" ht="12.75" customHeight="1">
      <c r="A213" s="317"/>
      <c r="B213" s="317"/>
      <c r="C213" s="317"/>
      <c r="D213" s="317"/>
      <c r="E213" s="317"/>
      <c r="F213" s="317"/>
      <c r="G213" s="317"/>
      <c r="H213" s="317"/>
      <c r="I213" s="317"/>
    </row>
    <row r="214" spans="1:9" ht="12.75" customHeight="1">
      <c r="A214" s="317"/>
      <c r="B214" s="317"/>
      <c r="C214" s="317"/>
      <c r="D214" s="317"/>
      <c r="E214" s="317"/>
      <c r="F214" s="317"/>
      <c r="G214" s="317"/>
      <c r="H214" s="317"/>
      <c r="I214" s="317"/>
    </row>
    <row r="215" spans="1:9" ht="12.75" customHeight="1">
      <c r="A215" s="317"/>
      <c r="B215" s="317"/>
      <c r="C215" s="317"/>
      <c r="D215" s="317"/>
      <c r="E215" s="317"/>
      <c r="F215" s="317"/>
      <c r="G215" s="317"/>
      <c r="H215" s="317"/>
      <c r="I215" s="317"/>
    </row>
    <row r="216" spans="1:9" ht="12.75" customHeight="1">
      <c r="A216" s="317"/>
      <c r="B216" s="317"/>
      <c r="C216" s="317"/>
      <c r="D216" s="317"/>
      <c r="E216" s="317"/>
      <c r="F216" s="317"/>
      <c r="G216" s="317"/>
      <c r="H216" s="317"/>
      <c r="I216" s="317"/>
    </row>
    <row r="217" spans="1:3" ht="12.75" customHeight="1">
      <c r="A217" s="182"/>
      <c r="C217" s="21"/>
    </row>
    <row r="218" spans="1:9" ht="12.75" customHeight="1">
      <c r="A218" s="435" t="s">
        <v>526</v>
      </c>
      <c r="B218" s="436"/>
      <c r="C218" s="436"/>
      <c r="D218" s="436"/>
      <c r="E218" s="436"/>
      <c r="F218" s="436"/>
      <c r="G218" s="436"/>
      <c r="H218" s="436"/>
      <c r="I218" s="437"/>
    </row>
    <row r="219" spans="1:9" ht="12.75" customHeight="1">
      <c r="A219" s="438"/>
      <c r="B219" s="439"/>
      <c r="C219" s="439"/>
      <c r="D219" s="439"/>
      <c r="E219" s="439"/>
      <c r="F219" s="439"/>
      <c r="G219" s="439"/>
      <c r="H219" s="439"/>
      <c r="I219" s="440"/>
    </row>
    <row r="220" spans="1:9" ht="12.75" customHeight="1">
      <c r="A220" s="466"/>
      <c r="B220" s="467"/>
      <c r="C220" s="467"/>
      <c r="D220" s="467"/>
      <c r="E220" s="467"/>
      <c r="F220" s="467"/>
      <c r="G220" s="467"/>
      <c r="H220" s="467"/>
      <c r="I220" s="468"/>
    </row>
    <row r="221" spans="1:9" ht="12.75" customHeight="1">
      <c r="A221" s="334" t="s">
        <v>244</v>
      </c>
      <c r="B221" s="334"/>
      <c r="C221" s="334"/>
      <c r="D221" s="334"/>
      <c r="E221" s="334"/>
      <c r="F221" s="334"/>
      <c r="G221" s="334"/>
      <c r="H221" s="334"/>
      <c r="I221" s="334"/>
    </row>
    <row r="222" spans="1:9" ht="12.75" customHeight="1">
      <c r="A222" s="317"/>
      <c r="B222" s="317"/>
      <c r="C222" s="317"/>
      <c r="D222" s="317"/>
      <c r="E222" s="317"/>
      <c r="F222" s="317"/>
      <c r="G222" s="317"/>
      <c r="H222" s="317"/>
      <c r="I222" s="317"/>
    </row>
    <row r="223" spans="1:9" ht="12.75" customHeight="1">
      <c r="A223" s="317"/>
      <c r="B223" s="317"/>
      <c r="C223" s="317"/>
      <c r="D223" s="317"/>
      <c r="E223" s="317"/>
      <c r="F223" s="317"/>
      <c r="G223" s="317"/>
      <c r="H223" s="317"/>
      <c r="I223" s="317"/>
    </row>
    <row r="224" spans="1:9" ht="12.75" customHeight="1">
      <c r="A224" s="317"/>
      <c r="B224" s="317"/>
      <c r="C224" s="317"/>
      <c r="D224" s="317"/>
      <c r="E224" s="317"/>
      <c r="F224" s="317"/>
      <c r="G224" s="317"/>
      <c r="H224" s="317"/>
      <c r="I224" s="317"/>
    </row>
    <row r="225" spans="1:9" ht="12.75" customHeight="1">
      <c r="A225" s="317"/>
      <c r="B225" s="317"/>
      <c r="C225" s="317"/>
      <c r="D225" s="317"/>
      <c r="E225" s="317"/>
      <c r="F225" s="317"/>
      <c r="G225" s="317"/>
      <c r="H225" s="317"/>
      <c r="I225" s="317"/>
    </row>
    <row r="226" spans="1:9" ht="12.75" customHeight="1">
      <c r="A226" s="317"/>
      <c r="B226" s="317"/>
      <c r="C226" s="317"/>
      <c r="D226" s="317"/>
      <c r="E226" s="317"/>
      <c r="F226" s="317"/>
      <c r="G226" s="317"/>
      <c r="H226" s="317"/>
      <c r="I226" s="317"/>
    </row>
    <row r="227" spans="1:3" ht="12.75" customHeight="1">
      <c r="A227" s="182"/>
      <c r="C227" s="21"/>
    </row>
    <row r="228" spans="1:9" ht="12.75" customHeight="1">
      <c r="A228" s="432" t="s">
        <v>186</v>
      </c>
      <c r="B228" s="433"/>
      <c r="C228" s="433"/>
      <c r="D228" s="433"/>
      <c r="E228" s="433"/>
      <c r="F228" s="433"/>
      <c r="G228" s="433"/>
      <c r="H228" s="433"/>
      <c r="I228" s="434"/>
    </row>
    <row r="229" spans="1:9" ht="12.75" customHeight="1">
      <c r="A229" s="334" t="s">
        <v>245</v>
      </c>
      <c r="B229" s="334"/>
      <c r="C229" s="334"/>
      <c r="D229" s="334"/>
      <c r="E229" s="334"/>
      <c r="F229" s="334"/>
      <c r="G229" s="334"/>
      <c r="H229" s="334"/>
      <c r="I229" s="334"/>
    </row>
    <row r="230" spans="1:9" ht="12.75" customHeight="1">
      <c r="A230" s="317"/>
      <c r="B230" s="317"/>
      <c r="C230" s="317"/>
      <c r="D230" s="317"/>
      <c r="E230" s="317"/>
      <c r="F230" s="317"/>
      <c r="G230" s="317"/>
      <c r="H230" s="317"/>
      <c r="I230" s="317"/>
    </row>
    <row r="231" spans="1:9" ht="12.75" customHeight="1">
      <c r="A231" s="317"/>
      <c r="B231" s="317"/>
      <c r="C231" s="317"/>
      <c r="D231" s="317"/>
      <c r="E231" s="317"/>
      <c r="F231" s="317"/>
      <c r="G231" s="317"/>
      <c r="H231" s="317"/>
      <c r="I231" s="317"/>
    </row>
    <row r="232" spans="1:9" ht="12.75" customHeight="1">
      <c r="A232" s="317"/>
      <c r="B232" s="317"/>
      <c r="C232" s="317"/>
      <c r="D232" s="317"/>
      <c r="E232" s="317"/>
      <c r="F232" s="317"/>
      <c r="G232" s="317"/>
      <c r="H232" s="317"/>
      <c r="I232" s="317"/>
    </row>
    <row r="233" spans="1:9" ht="12.75" customHeight="1">
      <c r="A233" s="317"/>
      <c r="B233" s="317"/>
      <c r="C233" s="317"/>
      <c r="D233" s="317"/>
      <c r="E233" s="317"/>
      <c r="F233" s="317"/>
      <c r="G233" s="317"/>
      <c r="H233" s="317"/>
      <c r="I233" s="317"/>
    </row>
    <row r="234" spans="1:9" ht="12.75" customHeight="1">
      <c r="A234" s="317"/>
      <c r="B234" s="317"/>
      <c r="C234" s="317"/>
      <c r="D234" s="317"/>
      <c r="E234" s="317"/>
      <c r="F234" s="317"/>
      <c r="G234" s="317"/>
      <c r="H234" s="317"/>
      <c r="I234" s="317"/>
    </row>
    <row r="235" spans="1:3" ht="12.75" customHeight="1">
      <c r="A235" s="182"/>
      <c r="C235" s="21"/>
    </row>
    <row r="236" spans="1:9" ht="12.75" customHeight="1">
      <c r="A236" s="432" t="s">
        <v>341</v>
      </c>
      <c r="B236" s="433"/>
      <c r="C236" s="433"/>
      <c r="D236" s="433"/>
      <c r="E236" s="433"/>
      <c r="F236" s="433"/>
      <c r="G236" s="433"/>
      <c r="H236" s="433"/>
      <c r="I236" s="434"/>
    </row>
    <row r="237" spans="1:9" ht="12.75" customHeight="1">
      <c r="A237" s="334" t="s">
        <v>246</v>
      </c>
      <c r="B237" s="334"/>
      <c r="C237" s="334"/>
      <c r="D237" s="334"/>
      <c r="E237" s="334"/>
      <c r="F237" s="334"/>
      <c r="G237" s="334"/>
      <c r="H237" s="334"/>
      <c r="I237" s="334"/>
    </row>
    <row r="238" spans="1:9" ht="12.75" customHeight="1">
      <c r="A238" s="317"/>
      <c r="B238" s="317"/>
      <c r="C238" s="317"/>
      <c r="D238" s="317"/>
      <c r="E238" s="317"/>
      <c r="F238" s="317"/>
      <c r="G238" s="317"/>
      <c r="H238" s="317"/>
      <c r="I238" s="317"/>
    </row>
    <row r="239" spans="1:9" ht="12.75" customHeight="1">
      <c r="A239" s="317"/>
      <c r="B239" s="317"/>
      <c r="C239" s="317"/>
      <c r="D239" s="317"/>
      <c r="E239" s="317"/>
      <c r="F239" s="317"/>
      <c r="G239" s="317"/>
      <c r="H239" s="317"/>
      <c r="I239" s="317"/>
    </row>
    <row r="240" spans="1:9" ht="12.75" customHeight="1">
      <c r="A240" s="317"/>
      <c r="B240" s="317"/>
      <c r="C240" s="317"/>
      <c r="D240" s="317"/>
      <c r="E240" s="317"/>
      <c r="F240" s="317"/>
      <c r="G240" s="317"/>
      <c r="H240" s="317"/>
      <c r="I240" s="317"/>
    </row>
    <row r="241" spans="1:9" ht="12.75" customHeight="1">
      <c r="A241" s="317"/>
      <c r="B241" s="317"/>
      <c r="C241" s="317"/>
      <c r="D241" s="317"/>
      <c r="E241" s="317"/>
      <c r="F241" s="317"/>
      <c r="G241" s="317"/>
      <c r="H241" s="317"/>
      <c r="I241" s="317"/>
    </row>
    <row r="242" spans="1:9" ht="12.75" customHeight="1">
      <c r="A242" s="317"/>
      <c r="B242" s="317"/>
      <c r="C242" s="317"/>
      <c r="D242" s="317"/>
      <c r="E242" s="317"/>
      <c r="F242" s="317"/>
      <c r="G242" s="317"/>
      <c r="H242" s="317"/>
      <c r="I242" s="317"/>
    </row>
    <row r="243" spans="1:3" ht="12.75" customHeight="1">
      <c r="A243" s="187"/>
      <c r="C243" s="21"/>
    </row>
    <row r="244" spans="1:9" ht="12.75" customHeight="1">
      <c r="A244" s="432" t="s">
        <v>187</v>
      </c>
      <c r="B244" s="433"/>
      <c r="C244" s="433"/>
      <c r="D244" s="433"/>
      <c r="E244" s="433"/>
      <c r="F244" s="433"/>
      <c r="G244" s="433"/>
      <c r="H244" s="433"/>
      <c r="I244" s="434"/>
    </row>
    <row r="245" spans="1:9" ht="12.75" customHeight="1">
      <c r="A245" s="334" t="s">
        <v>246</v>
      </c>
      <c r="B245" s="334"/>
      <c r="C245" s="334"/>
      <c r="D245" s="334"/>
      <c r="E245" s="334"/>
      <c r="F245" s="334"/>
      <c r="G245" s="334"/>
      <c r="H245" s="334"/>
      <c r="I245" s="334"/>
    </row>
    <row r="246" spans="1:9" ht="12.75" customHeight="1">
      <c r="A246" s="317"/>
      <c r="B246" s="317"/>
      <c r="C246" s="317"/>
      <c r="D246" s="317"/>
      <c r="E246" s="317"/>
      <c r="F246" s="317"/>
      <c r="G246" s="317"/>
      <c r="H246" s="317"/>
      <c r="I246" s="317"/>
    </row>
    <row r="247" spans="1:9" ht="12.75" customHeight="1">
      <c r="A247" s="317"/>
      <c r="B247" s="317"/>
      <c r="C247" s="317"/>
      <c r="D247" s="317"/>
      <c r="E247" s="317"/>
      <c r="F247" s="317"/>
      <c r="G247" s="317"/>
      <c r="H247" s="317"/>
      <c r="I247" s="317"/>
    </row>
    <row r="248" spans="1:9" ht="12.75" customHeight="1">
      <c r="A248" s="317"/>
      <c r="B248" s="317"/>
      <c r="C248" s="317"/>
      <c r="D248" s="317"/>
      <c r="E248" s="317"/>
      <c r="F248" s="317"/>
      <c r="G248" s="317"/>
      <c r="H248" s="317"/>
      <c r="I248" s="317"/>
    </row>
    <row r="249" spans="1:9" ht="12.75" customHeight="1">
      <c r="A249" s="317"/>
      <c r="B249" s="317"/>
      <c r="C249" s="317"/>
      <c r="D249" s="317"/>
      <c r="E249" s="317"/>
      <c r="F249" s="317"/>
      <c r="G249" s="317"/>
      <c r="H249" s="317"/>
      <c r="I249" s="317"/>
    </row>
    <row r="250" spans="1:9" ht="12.75" customHeight="1">
      <c r="A250" s="317"/>
      <c r="B250" s="317"/>
      <c r="C250" s="317"/>
      <c r="D250" s="317"/>
      <c r="E250" s="317"/>
      <c r="F250" s="317"/>
      <c r="G250" s="317"/>
      <c r="H250" s="317"/>
      <c r="I250" s="317"/>
    </row>
    <row r="251" spans="1:3" ht="12.75" customHeight="1">
      <c r="A251" s="187"/>
      <c r="C251" s="21"/>
    </row>
    <row r="252" spans="1:9" ht="12.75" customHeight="1">
      <c r="A252" s="207" t="s">
        <v>342</v>
      </c>
      <c r="B252" s="228"/>
      <c r="C252" s="228"/>
      <c r="D252" s="228"/>
      <c r="E252" s="228"/>
      <c r="F252" s="228"/>
      <c r="G252" s="228"/>
      <c r="H252" s="228"/>
      <c r="I252" s="229"/>
    </row>
    <row r="253" spans="1:9" ht="12.75" customHeight="1">
      <c r="A253" s="309"/>
      <c r="B253" s="157"/>
      <c r="C253" s="157"/>
      <c r="D253" s="157"/>
      <c r="E253" s="157"/>
      <c r="F253" s="157"/>
      <c r="G253" s="157"/>
      <c r="H253" s="157"/>
      <c r="I253" s="231"/>
    </row>
    <row r="254" spans="1:9" ht="12.75" customHeight="1">
      <c r="A254" s="230" t="s">
        <v>343</v>
      </c>
      <c r="B254" s="157"/>
      <c r="C254" s="157"/>
      <c r="D254" s="157"/>
      <c r="E254" s="157"/>
      <c r="F254" s="157"/>
      <c r="G254" s="157"/>
      <c r="H254" s="157"/>
      <c r="I254" s="231"/>
    </row>
    <row r="255" spans="1:9" ht="12.75" customHeight="1">
      <c r="A255" s="230"/>
      <c r="B255" s="157"/>
      <c r="C255" s="157"/>
      <c r="D255" s="157"/>
      <c r="E255" s="157"/>
      <c r="F255" s="157"/>
      <c r="G255" s="157"/>
      <c r="H255" s="157"/>
      <c r="I255" s="231"/>
    </row>
    <row r="256" spans="1:9" ht="12.75" customHeight="1">
      <c r="A256" s="360" t="s">
        <v>355</v>
      </c>
      <c r="B256" s="358"/>
      <c r="C256" s="358"/>
      <c r="D256" s="358"/>
      <c r="E256" s="358"/>
      <c r="F256" s="358"/>
      <c r="G256" s="358"/>
      <c r="H256" s="358"/>
      <c r="I256" s="356"/>
    </row>
    <row r="257" spans="1:9" ht="12.75" customHeight="1">
      <c r="A257" s="360"/>
      <c r="B257" s="358"/>
      <c r="C257" s="358"/>
      <c r="D257" s="358"/>
      <c r="E257" s="358"/>
      <c r="F257" s="358"/>
      <c r="G257" s="358"/>
      <c r="H257" s="358"/>
      <c r="I257" s="356"/>
    </row>
    <row r="258" spans="1:9" ht="12.75" customHeight="1">
      <c r="A258" s="360"/>
      <c r="B258" s="358"/>
      <c r="C258" s="358"/>
      <c r="D258" s="358"/>
      <c r="E258" s="358"/>
      <c r="F258" s="358"/>
      <c r="G258" s="358"/>
      <c r="H258" s="358"/>
      <c r="I258" s="356"/>
    </row>
    <row r="259" spans="1:9" ht="12.75" customHeight="1">
      <c r="A259" s="310"/>
      <c r="B259" s="311"/>
      <c r="C259" s="311"/>
      <c r="D259" s="311"/>
      <c r="E259" s="311"/>
      <c r="F259" s="311"/>
      <c r="G259" s="311"/>
      <c r="H259" s="311"/>
      <c r="I259" s="312"/>
    </row>
    <row r="260" spans="1:9" ht="12.75" customHeight="1">
      <c r="A260" s="328" t="s">
        <v>349</v>
      </c>
      <c r="B260" s="329"/>
      <c r="C260" s="329"/>
      <c r="D260" s="329"/>
      <c r="E260" s="329"/>
      <c r="F260" s="329"/>
      <c r="G260" s="329"/>
      <c r="H260" s="329"/>
      <c r="I260" s="330"/>
    </row>
    <row r="261" spans="1:9" ht="12.75" customHeight="1" thickBot="1">
      <c r="A261" s="233"/>
      <c r="B261" s="234"/>
      <c r="C261" s="235"/>
      <c r="D261" s="236"/>
      <c r="E261" s="236"/>
      <c r="F261" s="236"/>
      <c r="G261" s="236"/>
      <c r="H261" s="236"/>
      <c r="I261" s="237"/>
    </row>
    <row r="262" spans="1:9" ht="13.5" thickBot="1">
      <c r="A262" s="315" t="s">
        <v>356</v>
      </c>
      <c r="B262" s="189" t="s">
        <v>704</v>
      </c>
      <c r="C262" s="159" t="s">
        <v>535</v>
      </c>
      <c r="D262" s="160" t="s">
        <v>536</v>
      </c>
      <c r="E262" s="160" t="s">
        <v>537</v>
      </c>
      <c r="F262" s="160" t="s">
        <v>838</v>
      </c>
      <c r="G262" s="367" t="s">
        <v>546</v>
      </c>
      <c r="H262" s="368"/>
      <c r="I262" s="158" t="s">
        <v>538</v>
      </c>
    </row>
    <row r="263" spans="1:9" ht="12.75">
      <c r="A263" s="363"/>
      <c r="B263" s="190" t="s">
        <v>247</v>
      </c>
      <c r="C263" s="39" t="s">
        <v>248</v>
      </c>
      <c r="D263" s="39" t="s">
        <v>249</v>
      </c>
      <c r="E263" s="39" t="s">
        <v>250</v>
      </c>
      <c r="F263" s="39" t="s">
        <v>251</v>
      </c>
      <c r="G263" s="366" t="s">
        <v>252</v>
      </c>
      <c r="H263" s="366"/>
      <c r="I263" s="43" t="s">
        <v>253</v>
      </c>
    </row>
    <row r="264" spans="1:9" ht="12.75">
      <c r="A264" s="363"/>
      <c r="B264" s="191"/>
      <c r="C264" s="40"/>
      <c r="D264" s="40"/>
      <c r="E264" s="40"/>
      <c r="F264" s="40"/>
      <c r="G264" s="366"/>
      <c r="H264" s="366"/>
      <c r="I264" s="38"/>
    </row>
    <row r="265" spans="1:9" ht="12.75">
      <c r="A265" s="363"/>
      <c r="B265" s="191"/>
      <c r="C265" s="40"/>
      <c r="D265" s="40"/>
      <c r="E265" s="40"/>
      <c r="F265" s="40"/>
      <c r="G265" s="366"/>
      <c r="H265" s="366"/>
      <c r="I265" s="38"/>
    </row>
    <row r="266" spans="1:9" ht="12.75">
      <c r="A266" s="363"/>
      <c r="B266" s="191"/>
      <c r="C266" s="40"/>
      <c r="D266" s="40"/>
      <c r="E266" s="40"/>
      <c r="F266" s="40"/>
      <c r="G266" s="366"/>
      <c r="H266" s="366"/>
      <c r="I266" s="38"/>
    </row>
    <row r="267" spans="1:9" ht="12.75">
      <c r="A267" s="363"/>
      <c r="B267" s="191"/>
      <c r="C267" s="40"/>
      <c r="D267" s="40"/>
      <c r="E267" s="40"/>
      <c r="F267" s="40"/>
      <c r="G267" s="366"/>
      <c r="H267" s="366"/>
      <c r="I267" s="38"/>
    </row>
    <row r="268" spans="1:9" ht="12.75">
      <c r="A268" s="364"/>
      <c r="B268" s="191"/>
      <c r="C268" s="40"/>
      <c r="D268" s="40"/>
      <c r="E268" s="40"/>
      <c r="F268" s="40"/>
      <c r="G268" s="366"/>
      <c r="H268" s="366"/>
      <c r="I268" s="38"/>
    </row>
    <row r="269" spans="1:9" ht="12.75">
      <c r="A269" s="364"/>
      <c r="B269" s="191"/>
      <c r="C269" s="40"/>
      <c r="D269" s="40"/>
      <c r="E269" s="40"/>
      <c r="F269" s="40"/>
      <c r="G269" s="366"/>
      <c r="H269" s="366"/>
      <c r="I269" s="38"/>
    </row>
    <row r="270" spans="1:9" ht="12.75">
      <c r="A270" s="364"/>
      <c r="B270" s="191"/>
      <c r="C270" s="40"/>
      <c r="D270" s="40"/>
      <c r="E270" s="40"/>
      <c r="F270" s="40"/>
      <c r="G270" s="366"/>
      <c r="H270" s="366"/>
      <c r="I270" s="38"/>
    </row>
    <row r="271" spans="1:9" ht="12.75">
      <c r="A271" s="364"/>
      <c r="B271" s="191"/>
      <c r="C271" s="40"/>
      <c r="D271" s="40"/>
      <c r="E271" s="40"/>
      <c r="F271" s="40"/>
      <c r="G271" s="366"/>
      <c r="H271" s="366"/>
      <c r="I271" s="38"/>
    </row>
    <row r="272" spans="1:9" ht="12.75">
      <c r="A272" s="364"/>
      <c r="B272" s="191"/>
      <c r="C272" s="40"/>
      <c r="D272" s="40"/>
      <c r="E272" s="40"/>
      <c r="F272" s="40"/>
      <c r="G272" s="366"/>
      <c r="H272" s="366"/>
      <c r="I272" s="38"/>
    </row>
    <row r="273" spans="1:9" ht="12.75">
      <c r="A273" s="365"/>
      <c r="B273" s="191"/>
      <c r="C273" s="40"/>
      <c r="D273" s="40"/>
      <c r="E273" s="40"/>
      <c r="F273" s="40"/>
      <c r="G273" s="366"/>
      <c r="H273" s="366"/>
      <c r="I273" s="38"/>
    </row>
    <row r="274" spans="1:11" ht="13.5" thickBot="1">
      <c r="A274" s="192"/>
      <c r="B274" s="188"/>
      <c r="C274" s="188"/>
      <c r="D274" s="188"/>
      <c r="E274" s="188"/>
      <c r="F274" s="188"/>
      <c r="G274" s="188"/>
      <c r="H274" s="188"/>
      <c r="I274" s="200"/>
      <c r="J274" s="188"/>
      <c r="K274" s="188"/>
    </row>
    <row r="275" spans="1:12" ht="26.25" customHeight="1" thickBot="1">
      <c r="A275" s="461"/>
      <c r="B275" s="193" t="s">
        <v>344</v>
      </c>
      <c r="C275" s="194" t="s">
        <v>345</v>
      </c>
      <c r="D275" s="596" t="s">
        <v>346</v>
      </c>
      <c r="E275" s="597"/>
      <c r="F275" s="188"/>
      <c r="G275" s="188"/>
      <c r="H275" s="188"/>
      <c r="I275" s="200"/>
      <c r="J275" s="188"/>
      <c r="K275" s="188"/>
      <c r="L275" s="27"/>
    </row>
    <row r="276" spans="1:12" ht="12.75">
      <c r="A276" s="462"/>
      <c r="B276" s="42" t="s">
        <v>758</v>
      </c>
      <c r="C276" s="39" t="s">
        <v>254</v>
      </c>
      <c r="D276" s="595" t="s">
        <v>255</v>
      </c>
      <c r="E276" s="455"/>
      <c r="F276" s="188"/>
      <c r="G276" s="188"/>
      <c r="H276" s="188"/>
      <c r="I276" s="200"/>
      <c r="J276" s="188"/>
      <c r="K276" s="188"/>
      <c r="L276" s="27"/>
    </row>
    <row r="277" spans="1:12" ht="12.75">
      <c r="A277" s="462"/>
      <c r="B277" s="44"/>
      <c r="C277" s="40"/>
      <c r="D277" s="595"/>
      <c r="E277" s="455"/>
      <c r="F277" s="188"/>
      <c r="G277" s="188"/>
      <c r="H277" s="188"/>
      <c r="I277" s="200"/>
      <c r="J277" s="188"/>
      <c r="K277" s="188"/>
      <c r="L277" s="27"/>
    </row>
    <row r="278" spans="1:12" ht="12.75">
      <c r="A278" s="462"/>
      <c r="B278" s="44"/>
      <c r="C278" s="40"/>
      <c r="D278" s="595"/>
      <c r="E278" s="455"/>
      <c r="F278" s="188"/>
      <c r="G278" s="188"/>
      <c r="H278" s="188"/>
      <c r="I278" s="200"/>
      <c r="J278" s="188"/>
      <c r="K278" s="188"/>
      <c r="L278" s="27"/>
    </row>
    <row r="279" spans="1:12" ht="12.75">
      <c r="A279" s="462"/>
      <c r="B279" s="44"/>
      <c r="C279" s="40"/>
      <c r="D279" s="595"/>
      <c r="E279" s="455"/>
      <c r="F279" s="188"/>
      <c r="G279" s="188"/>
      <c r="H279" s="188"/>
      <c r="I279" s="200"/>
      <c r="J279" s="188"/>
      <c r="K279" s="188"/>
      <c r="L279" s="27"/>
    </row>
    <row r="280" spans="1:12" ht="12.75">
      <c r="A280" s="462"/>
      <c r="B280" s="44"/>
      <c r="C280" s="40"/>
      <c r="D280" s="595"/>
      <c r="E280" s="455"/>
      <c r="F280" s="188"/>
      <c r="G280" s="188"/>
      <c r="H280" s="188"/>
      <c r="I280" s="200"/>
      <c r="J280" s="188"/>
      <c r="K280" s="188"/>
      <c r="L280" s="27"/>
    </row>
    <row r="281" spans="1:12" ht="12.75">
      <c r="A281" s="462"/>
      <c r="B281" s="44"/>
      <c r="C281" s="40"/>
      <c r="D281" s="366"/>
      <c r="E281" s="455"/>
      <c r="F281" s="188"/>
      <c r="G281" s="188"/>
      <c r="H281" s="188"/>
      <c r="I281" s="200"/>
      <c r="J281" s="188"/>
      <c r="K281" s="188"/>
      <c r="L281" s="27"/>
    </row>
    <row r="282" spans="1:12" ht="12.75">
      <c r="A282" s="462"/>
      <c r="B282" s="44"/>
      <c r="C282" s="40"/>
      <c r="D282" s="366"/>
      <c r="E282" s="455"/>
      <c r="F282" s="188"/>
      <c r="G282" s="188"/>
      <c r="H282" s="188"/>
      <c r="I282" s="200"/>
      <c r="J282" s="188"/>
      <c r="K282" s="188"/>
      <c r="L282" s="27"/>
    </row>
    <row r="283" spans="1:12" ht="12.75">
      <c r="A283" s="462"/>
      <c r="B283" s="44"/>
      <c r="C283" s="40"/>
      <c r="D283" s="366"/>
      <c r="E283" s="455"/>
      <c r="F283" s="188"/>
      <c r="G283" s="188"/>
      <c r="H283" s="188"/>
      <c r="I283" s="200"/>
      <c r="J283" s="188"/>
      <c r="K283" s="188"/>
      <c r="L283" s="27"/>
    </row>
    <row r="284" spans="1:12" ht="12.75">
      <c r="A284" s="462"/>
      <c r="B284" s="44"/>
      <c r="C284" s="40"/>
      <c r="D284" s="366"/>
      <c r="E284" s="455"/>
      <c r="F284" s="188"/>
      <c r="G284" s="188"/>
      <c r="H284" s="188"/>
      <c r="I284" s="200"/>
      <c r="J284" s="188"/>
      <c r="K284" s="188"/>
      <c r="L284" s="27"/>
    </row>
    <row r="285" spans="1:12" ht="12.75">
      <c r="A285" s="462"/>
      <c r="B285" s="44"/>
      <c r="C285" s="40"/>
      <c r="D285" s="366"/>
      <c r="E285" s="455"/>
      <c r="F285" s="188"/>
      <c r="G285" s="188"/>
      <c r="H285" s="188"/>
      <c r="I285" s="200"/>
      <c r="J285" s="188"/>
      <c r="K285" s="188"/>
      <c r="L285" s="27"/>
    </row>
    <row r="286" spans="1:12" ht="13.5" thickBot="1">
      <c r="A286" s="463"/>
      <c r="B286" s="45"/>
      <c r="C286" s="41"/>
      <c r="D286" s="464"/>
      <c r="E286" s="465"/>
      <c r="F286" s="201"/>
      <c r="G286" s="201"/>
      <c r="H286" s="201"/>
      <c r="I286" s="202"/>
      <c r="J286" s="188"/>
      <c r="K286" s="188"/>
      <c r="L286" s="27"/>
    </row>
    <row r="287" spans="1:9" ht="13.5" thickBot="1">
      <c r="A287" s="34"/>
      <c r="B287" s="23"/>
      <c r="C287" s="23"/>
      <c r="D287" s="23"/>
      <c r="E287" s="23"/>
      <c r="F287" s="23"/>
      <c r="G287" s="23"/>
      <c r="H287" s="23"/>
      <c r="I287" s="23"/>
    </row>
    <row r="288" spans="1:9" ht="12.75">
      <c r="A288" s="456" t="s">
        <v>347</v>
      </c>
      <c r="B288" s="457"/>
      <c r="C288" s="458"/>
      <c r="D288" s="318" t="s">
        <v>381</v>
      </c>
      <c r="E288" s="23"/>
      <c r="F288" s="23"/>
      <c r="G288" s="23"/>
      <c r="H288" s="23"/>
      <c r="I288" s="23"/>
    </row>
    <row r="289" spans="1:9" ht="13.5" thickBot="1">
      <c r="A289" s="459"/>
      <c r="B289" s="460"/>
      <c r="C289" s="460"/>
      <c r="D289" s="319"/>
      <c r="E289" s="23"/>
      <c r="F289" s="23"/>
      <c r="G289" s="23"/>
      <c r="H289" s="23"/>
      <c r="I289" s="23"/>
    </row>
    <row r="290" spans="1:9" ht="13.5" thickBot="1">
      <c r="A290" s="156" t="s">
        <v>704</v>
      </c>
      <c r="B290" s="46"/>
      <c r="C290" s="47"/>
      <c r="D290" s="598"/>
      <c r="E290" s="600"/>
      <c r="F290" s="598"/>
      <c r="G290" s="600"/>
      <c r="H290" s="598"/>
      <c r="I290" s="599"/>
    </row>
    <row r="291" spans="1:9" ht="13.5" thickBot="1">
      <c r="A291" s="156" t="s">
        <v>535</v>
      </c>
      <c r="B291" s="48"/>
      <c r="C291" s="36"/>
      <c r="D291" s="322"/>
      <c r="E291" s="324"/>
      <c r="F291" s="322"/>
      <c r="G291" s="324"/>
      <c r="H291" s="322"/>
      <c r="I291" s="323"/>
    </row>
    <row r="292" spans="1:9" ht="13.5" thickBot="1">
      <c r="A292" s="156" t="s">
        <v>536</v>
      </c>
      <c r="B292" s="48"/>
      <c r="C292" s="36"/>
      <c r="D292" s="322"/>
      <c r="E292" s="324"/>
      <c r="F292" s="322"/>
      <c r="G292" s="324"/>
      <c r="H292" s="322"/>
      <c r="I292" s="323"/>
    </row>
    <row r="293" spans="1:9" ht="13.5" thickBot="1">
      <c r="A293" s="156" t="s">
        <v>537</v>
      </c>
      <c r="B293" s="48"/>
      <c r="C293" s="36"/>
      <c r="D293" s="322"/>
      <c r="E293" s="324"/>
      <c r="F293" s="322"/>
      <c r="G293" s="324"/>
      <c r="H293" s="322"/>
      <c r="I293" s="323"/>
    </row>
    <row r="294" spans="1:9" ht="13.5" thickBot="1">
      <c r="A294" s="156" t="s">
        <v>838</v>
      </c>
      <c r="B294" s="48"/>
      <c r="C294" s="36"/>
      <c r="D294" s="322"/>
      <c r="E294" s="324"/>
      <c r="F294" s="322"/>
      <c r="G294" s="324"/>
      <c r="H294" s="322"/>
      <c r="I294" s="323"/>
    </row>
    <row r="295" spans="1:9" ht="13.5" thickBot="1">
      <c r="A295" s="156" t="s">
        <v>539</v>
      </c>
      <c r="B295" s="48"/>
      <c r="C295" s="36"/>
      <c r="D295" s="322"/>
      <c r="E295" s="324"/>
      <c r="F295" s="322"/>
      <c r="G295" s="324"/>
      <c r="H295" s="322"/>
      <c r="I295" s="323"/>
    </row>
    <row r="296" spans="1:9" ht="13.5" thickBot="1">
      <c r="A296" s="156" t="s">
        <v>538</v>
      </c>
      <c r="B296" s="48"/>
      <c r="C296" s="36"/>
      <c r="D296" s="322"/>
      <c r="E296" s="324"/>
      <c r="F296" s="322"/>
      <c r="G296" s="324"/>
      <c r="H296" s="322"/>
      <c r="I296" s="323"/>
    </row>
    <row r="297" spans="1:9" ht="13.5" thickBot="1">
      <c r="A297" s="161" t="s">
        <v>540</v>
      </c>
      <c r="B297" s="48"/>
      <c r="C297" s="36"/>
      <c r="D297" s="322"/>
      <c r="E297" s="324"/>
      <c r="F297" s="322"/>
      <c r="G297" s="324"/>
      <c r="H297" s="322"/>
      <c r="I297" s="323"/>
    </row>
    <row r="298" spans="1:9" ht="26.25" thickBot="1">
      <c r="A298" s="161" t="s">
        <v>906</v>
      </c>
      <c r="B298" s="48"/>
      <c r="C298" s="36"/>
      <c r="D298" s="322"/>
      <c r="E298" s="324"/>
      <c r="F298" s="322"/>
      <c r="G298" s="324"/>
      <c r="H298" s="322"/>
      <c r="I298" s="323"/>
    </row>
    <row r="299" spans="1:9" ht="13.5" thickBot="1">
      <c r="A299" s="161" t="s">
        <v>541</v>
      </c>
      <c r="B299" s="48"/>
      <c r="C299" s="36"/>
      <c r="D299" s="322"/>
      <c r="E299" s="324"/>
      <c r="F299" s="322"/>
      <c r="G299" s="324"/>
      <c r="H299" s="322"/>
      <c r="I299" s="323"/>
    </row>
    <row r="300" spans="1:9" ht="15" customHeight="1" thickBot="1">
      <c r="A300" s="161" t="s">
        <v>542</v>
      </c>
      <c r="B300" s="48"/>
      <c r="C300" s="36"/>
      <c r="D300" s="322"/>
      <c r="E300" s="324"/>
      <c r="F300" s="322"/>
      <c r="G300" s="324"/>
      <c r="H300" s="322"/>
      <c r="I300" s="323"/>
    </row>
    <row r="301" spans="1:9" ht="13.5" thickBot="1">
      <c r="A301" s="162" t="s">
        <v>545</v>
      </c>
      <c r="B301" s="48"/>
      <c r="C301" s="36"/>
      <c r="D301" s="322"/>
      <c r="E301" s="324"/>
      <c r="F301" s="322"/>
      <c r="G301" s="324"/>
      <c r="H301" s="322"/>
      <c r="I301" s="323"/>
    </row>
    <row r="302" spans="1:9" ht="13.5" thickBot="1">
      <c r="A302" s="163" t="s">
        <v>543</v>
      </c>
      <c r="B302" s="48"/>
      <c r="C302" s="36"/>
      <c r="D302" s="322"/>
      <c r="E302" s="324"/>
      <c r="F302" s="322"/>
      <c r="G302" s="324"/>
      <c r="H302" s="322"/>
      <c r="I302" s="323"/>
    </row>
    <row r="303" spans="1:9" ht="13.5" thickBot="1">
      <c r="A303" s="156" t="s">
        <v>544</v>
      </c>
      <c r="B303" s="48"/>
      <c r="C303" s="37"/>
      <c r="D303" s="322"/>
      <c r="E303" s="587"/>
      <c r="F303" s="322"/>
      <c r="G303" s="587"/>
      <c r="H303" s="603"/>
      <c r="I303" s="604"/>
    </row>
    <row r="304" spans="1:9" ht="13.5" thickBot="1">
      <c r="A304" s="161" t="s">
        <v>703</v>
      </c>
      <c r="B304" s="48"/>
      <c r="C304" s="36"/>
      <c r="D304" s="322"/>
      <c r="E304" s="324"/>
      <c r="F304" s="322"/>
      <c r="G304" s="324"/>
      <c r="H304" s="322"/>
      <c r="I304" s="323"/>
    </row>
    <row r="305" spans="1:9" ht="12.75">
      <c r="A305" s="164" t="s">
        <v>705</v>
      </c>
      <c r="B305" s="49"/>
      <c r="C305" s="50"/>
      <c r="D305" s="605"/>
      <c r="E305" s="606"/>
      <c r="F305" s="605"/>
      <c r="G305" s="606"/>
      <c r="H305" s="605"/>
      <c r="I305" s="607"/>
    </row>
    <row r="306" spans="1:9" ht="12.75">
      <c r="A306" s="608" t="s">
        <v>706</v>
      </c>
      <c r="B306" s="615"/>
      <c r="C306" s="316"/>
      <c r="D306" s="316"/>
      <c r="E306" s="316"/>
      <c r="F306" s="316"/>
      <c r="G306" s="316"/>
      <c r="H306" s="316"/>
      <c r="I306" s="612"/>
    </row>
    <row r="307" spans="1:9" ht="12.75">
      <c r="A307" s="609"/>
      <c r="B307" s="615"/>
      <c r="C307" s="316"/>
      <c r="D307" s="316"/>
      <c r="E307" s="316"/>
      <c r="F307" s="316"/>
      <c r="G307" s="316"/>
      <c r="H307" s="316"/>
      <c r="I307" s="612"/>
    </row>
    <row r="308" spans="1:9" ht="15" customHeight="1">
      <c r="A308" s="609"/>
      <c r="B308" s="615"/>
      <c r="C308" s="316"/>
      <c r="D308" s="316"/>
      <c r="E308" s="316"/>
      <c r="F308" s="316"/>
      <c r="G308" s="316"/>
      <c r="H308" s="316"/>
      <c r="I308" s="612"/>
    </row>
    <row r="309" spans="1:9" ht="15" customHeight="1">
      <c r="A309" s="601" t="s">
        <v>348</v>
      </c>
      <c r="B309" s="613"/>
      <c r="C309" s="325"/>
      <c r="D309" s="325"/>
      <c r="E309" s="325"/>
      <c r="F309" s="325"/>
      <c r="G309" s="325"/>
      <c r="H309" s="325"/>
      <c r="I309" s="610"/>
    </row>
    <row r="310" spans="1:9" s="25" customFormat="1" ht="15" customHeight="1" thickBot="1">
      <c r="A310" s="602"/>
      <c r="B310" s="614"/>
      <c r="C310" s="326"/>
      <c r="D310" s="326"/>
      <c r="E310" s="326"/>
      <c r="F310" s="326"/>
      <c r="G310" s="326"/>
      <c r="H310" s="326"/>
      <c r="I310" s="611"/>
    </row>
    <row r="311" spans="1:3" s="25" customFormat="1" ht="12.75">
      <c r="A311" s="197"/>
      <c r="B311" s="197"/>
      <c r="C311" s="145"/>
    </row>
    <row r="312" spans="1:9" s="25" customFormat="1" ht="12.75">
      <c r="A312" s="410" t="s">
        <v>350</v>
      </c>
      <c r="B312" s="411"/>
      <c r="C312" s="411"/>
      <c r="D312" s="411"/>
      <c r="E312" s="411"/>
      <c r="F312" s="411"/>
      <c r="G312" s="411"/>
      <c r="H312" s="411"/>
      <c r="I312" s="412"/>
    </row>
    <row r="313" spans="1:9" s="25" customFormat="1" ht="12.75">
      <c r="A313" s="413" t="s">
        <v>351</v>
      </c>
      <c r="B313" s="384"/>
      <c r="C313" s="384"/>
      <c r="D313" s="384"/>
      <c r="E313" s="384"/>
      <c r="F313" s="384"/>
      <c r="G313" s="384"/>
      <c r="H313" s="384"/>
      <c r="I313" s="385"/>
    </row>
    <row r="314" spans="1:9" s="25" customFormat="1" ht="12.75">
      <c r="A314" s="334" t="s">
        <v>256</v>
      </c>
      <c r="B314" s="334"/>
      <c r="C314" s="334"/>
      <c r="D314" s="334"/>
      <c r="E314" s="334"/>
      <c r="F314" s="334"/>
      <c r="G314" s="334"/>
      <c r="H314" s="334"/>
      <c r="I314" s="334"/>
    </row>
    <row r="315" spans="1:9" s="25" customFormat="1" ht="12.75">
      <c r="A315" s="317"/>
      <c r="B315" s="317"/>
      <c r="C315" s="317"/>
      <c r="D315" s="317"/>
      <c r="E315" s="317"/>
      <c r="F315" s="317"/>
      <c r="G315" s="317"/>
      <c r="H315" s="317"/>
      <c r="I315" s="317"/>
    </row>
    <row r="316" spans="1:9" s="25" customFormat="1" ht="12.75">
      <c r="A316" s="317"/>
      <c r="B316" s="317"/>
      <c r="C316" s="317"/>
      <c r="D316" s="317"/>
      <c r="E316" s="317"/>
      <c r="F316" s="317"/>
      <c r="G316" s="317"/>
      <c r="H316" s="317"/>
      <c r="I316" s="317"/>
    </row>
    <row r="317" spans="1:9" s="25" customFormat="1" ht="12.75">
      <c r="A317" s="317"/>
      <c r="B317" s="317"/>
      <c r="C317" s="317"/>
      <c r="D317" s="317"/>
      <c r="E317" s="317"/>
      <c r="F317" s="317"/>
      <c r="G317" s="317"/>
      <c r="H317" s="317"/>
      <c r="I317" s="317"/>
    </row>
    <row r="318" spans="1:9" s="25" customFormat="1" ht="12.75">
      <c r="A318" s="317"/>
      <c r="B318" s="317"/>
      <c r="C318" s="317"/>
      <c r="D318" s="317"/>
      <c r="E318" s="317"/>
      <c r="F318" s="317"/>
      <c r="G318" s="317"/>
      <c r="H318" s="317"/>
      <c r="I318" s="317"/>
    </row>
    <row r="319" spans="1:9" s="25" customFormat="1" ht="12.75">
      <c r="A319" s="317"/>
      <c r="B319" s="317"/>
      <c r="C319" s="317"/>
      <c r="D319" s="317"/>
      <c r="E319" s="317"/>
      <c r="F319" s="317"/>
      <c r="G319" s="317"/>
      <c r="H319" s="317"/>
      <c r="I319" s="317"/>
    </row>
    <row r="320" spans="1:9" s="25" customFormat="1" ht="12.75">
      <c r="A320" s="181"/>
      <c r="B320" s="181"/>
      <c r="C320" s="198"/>
      <c r="D320" s="181"/>
      <c r="E320" s="198"/>
      <c r="F320" s="198"/>
      <c r="G320" s="198"/>
      <c r="H320" s="198"/>
      <c r="I320" s="198"/>
    </row>
    <row r="321" spans="1:9" s="25" customFormat="1" ht="12.75">
      <c r="A321" s="336" t="s">
        <v>354</v>
      </c>
      <c r="B321" s="320"/>
      <c r="C321" s="320"/>
      <c r="D321" s="320"/>
      <c r="E321" s="320"/>
      <c r="F321" s="320"/>
      <c r="G321" s="320"/>
      <c r="H321" s="320"/>
      <c r="I321" s="321"/>
    </row>
    <row r="322" spans="1:9" s="25" customFormat="1" ht="12.75">
      <c r="A322" s="334" t="s">
        <v>257</v>
      </c>
      <c r="B322" s="334"/>
      <c r="C322" s="334"/>
      <c r="D322" s="334"/>
      <c r="E322" s="334"/>
      <c r="F322" s="334"/>
      <c r="G322" s="334"/>
      <c r="H322" s="334"/>
      <c r="I322" s="334"/>
    </row>
    <row r="323" spans="1:9" s="25" customFormat="1" ht="12.75">
      <c r="A323" s="317"/>
      <c r="B323" s="317"/>
      <c r="C323" s="317"/>
      <c r="D323" s="317"/>
      <c r="E323" s="317"/>
      <c r="F323" s="317"/>
      <c r="G323" s="317"/>
      <c r="H323" s="317"/>
      <c r="I323" s="317"/>
    </row>
    <row r="324" spans="1:9" s="25" customFormat="1" ht="12.75">
      <c r="A324" s="317"/>
      <c r="B324" s="317"/>
      <c r="C324" s="317"/>
      <c r="D324" s="317"/>
      <c r="E324" s="317"/>
      <c r="F324" s="317"/>
      <c r="G324" s="317"/>
      <c r="H324" s="317"/>
      <c r="I324" s="317"/>
    </row>
    <row r="325" spans="1:9" s="25" customFormat="1" ht="12.75">
      <c r="A325" s="317"/>
      <c r="B325" s="317"/>
      <c r="C325" s="317"/>
      <c r="D325" s="317"/>
      <c r="E325" s="317"/>
      <c r="F325" s="317"/>
      <c r="G325" s="317"/>
      <c r="H325" s="317"/>
      <c r="I325" s="317"/>
    </row>
    <row r="326" spans="1:9" s="25" customFormat="1" ht="12.75">
      <c r="A326" s="317"/>
      <c r="B326" s="317"/>
      <c r="C326" s="317"/>
      <c r="D326" s="317"/>
      <c r="E326" s="317"/>
      <c r="F326" s="317"/>
      <c r="G326" s="317"/>
      <c r="H326" s="317"/>
      <c r="I326" s="317"/>
    </row>
    <row r="327" spans="1:9" s="25" customFormat="1" ht="12.75">
      <c r="A327" s="317"/>
      <c r="B327" s="317"/>
      <c r="C327" s="317"/>
      <c r="D327" s="317"/>
      <c r="E327" s="317"/>
      <c r="F327" s="317"/>
      <c r="G327" s="317"/>
      <c r="H327" s="317"/>
      <c r="I327" s="317"/>
    </row>
    <row r="328" spans="1:9" s="25" customFormat="1" ht="12.75">
      <c r="A328" s="196"/>
      <c r="B328" s="196"/>
      <c r="C328" s="196"/>
      <c r="E328" s="145"/>
      <c r="F328" s="145"/>
      <c r="G328" s="145"/>
      <c r="H328" s="145"/>
      <c r="I328" s="145"/>
    </row>
    <row r="329" spans="1:9" s="25" customFormat="1" ht="12.75">
      <c r="A329" s="336" t="s">
        <v>576</v>
      </c>
      <c r="B329" s="320"/>
      <c r="C329" s="320"/>
      <c r="D329" s="320"/>
      <c r="E329" s="320"/>
      <c r="F329" s="320"/>
      <c r="G329" s="320"/>
      <c r="H329" s="320"/>
      <c r="I329" s="321"/>
    </row>
    <row r="330" spans="1:9" s="25" customFormat="1" ht="12.75">
      <c r="A330" s="334" t="s">
        <v>258</v>
      </c>
      <c r="B330" s="334"/>
      <c r="C330" s="334"/>
      <c r="D330" s="334"/>
      <c r="E330" s="334"/>
      <c r="F330" s="334"/>
      <c r="G330" s="334"/>
      <c r="H330" s="334"/>
      <c r="I330" s="334"/>
    </row>
    <row r="331" spans="1:9" s="25" customFormat="1" ht="12.75">
      <c r="A331" s="317"/>
      <c r="B331" s="317"/>
      <c r="C331" s="317"/>
      <c r="D331" s="317"/>
      <c r="E331" s="317"/>
      <c r="F331" s="317"/>
      <c r="G331" s="317"/>
      <c r="H331" s="317"/>
      <c r="I331" s="317"/>
    </row>
    <row r="332" spans="1:9" s="25" customFormat="1" ht="12.75">
      <c r="A332" s="317"/>
      <c r="B332" s="317"/>
      <c r="C332" s="317"/>
      <c r="D332" s="317"/>
      <c r="E332" s="317"/>
      <c r="F332" s="317"/>
      <c r="G332" s="317"/>
      <c r="H332" s="317"/>
      <c r="I332" s="317"/>
    </row>
    <row r="333" spans="1:9" s="25" customFormat="1" ht="12.75">
      <c r="A333" s="317"/>
      <c r="B333" s="317"/>
      <c r="C333" s="317"/>
      <c r="D333" s="317"/>
      <c r="E333" s="317"/>
      <c r="F333" s="317"/>
      <c r="G333" s="317"/>
      <c r="H333" s="317"/>
      <c r="I333" s="317"/>
    </row>
    <row r="334" spans="1:9" s="25" customFormat="1" ht="12.75">
      <c r="A334" s="317"/>
      <c r="B334" s="317"/>
      <c r="C334" s="317"/>
      <c r="D334" s="317"/>
      <c r="E334" s="317"/>
      <c r="F334" s="317"/>
      <c r="G334" s="317"/>
      <c r="H334" s="317"/>
      <c r="I334" s="317"/>
    </row>
    <row r="335" spans="1:9" s="25" customFormat="1" ht="12.75">
      <c r="A335" s="317"/>
      <c r="B335" s="317"/>
      <c r="C335" s="317"/>
      <c r="D335" s="317"/>
      <c r="E335" s="317"/>
      <c r="F335" s="317"/>
      <c r="G335" s="317"/>
      <c r="H335" s="317"/>
      <c r="I335" s="317"/>
    </row>
    <row r="336" spans="1:9" s="25" customFormat="1" ht="12.75">
      <c r="A336" s="195"/>
      <c r="B336" s="199"/>
      <c r="C336" s="199"/>
      <c r="D336" s="199"/>
      <c r="E336" s="199"/>
      <c r="F336" s="199"/>
      <c r="G336" s="199"/>
      <c r="H336" s="199"/>
      <c r="I336" s="199"/>
    </row>
    <row r="337" spans="1:9" s="25" customFormat="1" ht="12.75">
      <c r="A337" s="426" t="s">
        <v>577</v>
      </c>
      <c r="B337" s="427"/>
      <c r="C337" s="427"/>
      <c r="D337" s="427"/>
      <c r="E337" s="427"/>
      <c r="F337" s="427"/>
      <c r="G337" s="427"/>
      <c r="H337" s="427"/>
      <c r="I337" s="428"/>
    </row>
    <row r="338" spans="1:9" s="25" customFormat="1" ht="12.75" customHeight="1">
      <c r="A338" s="429"/>
      <c r="B338" s="430"/>
      <c r="C338" s="430"/>
      <c r="D338" s="430"/>
      <c r="E338" s="430"/>
      <c r="F338" s="430"/>
      <c r="G338" s="430"/>
      <c r="H338" s="430"/>
      <c r="I338" s="431"/>
    </row>
    <row r="339" spans="1:9" s="25" customFormat="1" ht="12.75" customHeight="1">
      <c r="A339" s="334" t="s">
        <v>259</v>
      </c>
      <c r="B339" s="334"/>
      <c r="C339" s="334"/>
      <c r="D339" s="334"/>
      <c r="E339" s="334"/>
      <c r="F339" s="334"/>
      <c r="G339" s="334"/>
      <c r="H339" s="334"/>
      <c r="I339" s="334"/>
    </row>
    <row r="340" spans="1:9" s="25" customFormat="1" ht="12.75" customHeight="1">
      <c r="A340" s="317"/>
      <c r="B340" s="317"/>
      <c r="C340" s="317"/>
      <c r="D340" s="317"/>
      <c r="E340" s="317"/>
      <c r="F340" s="317"/>
      <c r="G340" s="317"/>
      <c r="H340" s="317"/>
      <c r="I340" s="317"/>
    </row>
    <row r="341" spans="1:9" s="25" customFormat="1" ht="12.75" customHeight="1">
      <c r="A341" s="317"/>
      <c r="B341" s="317"/>
      <c r="C341" s="317"/>
      <c r="D341" s="317"/>
      <c r="E341" s="317"/>
      <c r="F341" s="317"/>
      <c r="G341" s="317"/>
      <c r="H341" s="317"/>
      <c r="I341" s="317"/>
    </row>
    <row r="342" spans="1:9" s="25" customFormat="1" ht="12.75" customHeight="1">
      <c r="A342" s="317"/>
      <c r="B342" s="317"/>
      <c r="C342" s="317"/>
      <c r="D342" s="317"/>
      <c r="E342" s="317"/>
      <c r="F342" s="317"/>
      <c r="G342" s="317"/>
      <c r="H342" s="317"/>
      <c r="I342" s="317"/>
    </row>
    <row r="343" spans="1:9" s="25" customFormat="1" ht="12.75" customHeight="1">
      <c r="A343" s="317"/>
      <c r="B343" s="317"/>
      <c r="C343" s="317"/>
      <c r="D343" s="317"/>
      <c r="E343" s="317"/>
      <c r="F343" s="317"/>
      <c r="G343" s="317"/>
      <c r="H343" s="317"/>
      <c r="I343" s="317"/>
    </row>
    <row r="344" spans="1:9" s="25" customFormat="1" ht="12.75" customHeight="1">
      <c r="A344" s="317"/>
      <c r="B344" s="317"/>
      <c r="C344" s="317"/>
      <c r="D344" s="317"/>
      <c r="E344" s="317"/>
      <c r="F344" s="317"/>
      <c r="G344" s="317"/>
      <c r="H344" s="317"/>
      <c r="I344" s="317"/>
    </row>
    <row r="345" spans="1:9" s="25" customFormat="1" ht="12.75">
      <c r="A345" s="195"/>
      <c r="B345" s="199"/>
      <c r="C345" s="199"/>
      <c r="D345" s="199"/>
      <c r="E345" s="199"/>
      <c r="F345" s="199"/>
      <c r="G345" s="199"/>
      <c r="H345" s="199"/>
      <c r="I345" s="199"/>
    </row>
    <row r="346" spans="1:9" s="25" customFormat="1" ht="12.75" customHeight="1">
      <c r="A346" s="336" t="s">
        <v>578</v>
      </c>
      <c r="B346" s="320"/>
      <c r="C346" s="320"/>
      <c r="D346" s="320"/>
      <c r="E346" s="320"/>
      <c r="F346" s="320"/>
      <c r="G346" s="320"/>
      <c r="H346" s="320"/>
      <c r="I346" s="321"/>
    </row>
    <row r="347" spans="1:9" s="25" customFormat="1" ht="12.75" customHeight="1">
      <c r="A347" s="334" t="s">
        <v>862</v>
      </c>
      <c r="B347" s="334"/>
      <c r="C347" s="334"/>
      <c r="D347" s="334"/>
      <c r="E347" s="334"/>
      <c r="F347" s="334"/>
      <c r="G347" s="334"/>
      <c r="H347" s="334"/>
      <c r="I347" s="334"/>
    </row>
    <row r="348" spans="1:9" s="25" customFormat="1" ht="12.75" customHeight="1">
      <c r="A348" s="317"/>
      <c r="B348" s="317"/>
      <c r="C348" s="317"/>
      <c r="D348" s="317"/>
      <c r="E348" s="317"/>
      <c r="F348" s="317"/>
      <c r="G348" s="317"/>
      <c r="H348" s="317"/>
      <c r="I348" s="317"/>
    </row>
    <row r="349" spans="1:9" s="25" customFormat="1" ht="12.75" customHeight="1">
      <c r="A349" s="317"/>
      <c r="B349" s="317"/>
      <c r="C349" s="317"/>
      <c r="D349" s="317"/>
      <c r="E349" s="317"/>
      <c r="F349" s="317"/>
      <c r="G349" s="317"/>
      <c r="H349" s="317"/>
      <c r="I349" s="317"/>
    </row>
    <row r="350" spans="1:9" s="25" customFormat="1" ht="12.75" customHeight="1">
      <c r="A350" s="317"/>
      <c r="B350" s="317"/>
      <c r="C350" s="317"/>
      <c r="D350" s="317"/>
      <c r="E350" s="317"/>
      <c r="F350" s="317"/>
      <c r="G350" s="317"/>
      <c r="H350" s="317"/>
      <c r="I350" s="317"/>
    </row>
    <row r="351" spans="1:9" s="25" customFormat="1" ht="12.75" customHeight="1">
      <c r="A351" s="317"/>
      <c r="B351" s="317"/>
      <c r="C351" s="317"/>
      <c r="D351" s="317"/>
      <c r="E351" s="317"/>
      <c r="F351" s="317"/>
      <c r="G351" s="317"/>
      <c r="H351" s="317"/>
      <c r="I351" s="317"/>
    </row>
    <row r="352" spans="1:9" s="25" customFormat="1" ht="12.75" customHeight="1">
      <c r="A352" s="317"/>
      <c r="B352" s="317"/>
      <c r="C352" s="317"/>
      <c r="D352" s="317"/>
      <c r="E352" s="317"/>
      <c r="F352" s="317"/>
      <c r="G352" s="317"/>
      <c r="H352" s="317"/>
      <c r="I352" s="317"/>
    </row>
    <row r="353" spans="1:9" s="25" customFormat="1" ht="12.75">
      <c r="A353" s="195"/>
      <c r="B353" s="199"/>
      <c r="C353" s="199"/>
      <c r="D353" s="199"/>
      <c r="E353" s="199"/>
      <c r="F353" s="199"/>
      <c r="G353" s="199"/>
      <c r="H353" s="199"/>
      <c r="I353" s="199"/>
    </row>
    <row r="354" spans="1:9" s="25" customFormat="1" ht="12.75" customHeight="1">
      <c r="A354" s="336" t="s">
        <v>579</v>
      </c>
      <c r="B354" s="399"/>
      <c r="C354" s="399"/>
      <c r="D354" s="399"/>
      <c r="E354" s="399"/>
      <c r="F354" s="399"/>
      <c r="G354" s="399"/>
      <c r="H354" s="399"/>
      <c r="I354" s="400"/>
    </row>
    <row r="355" spans="1:9" s="25" customFormat="1" ht="12.75" customHeight="1">
      <c r="A355" s="334" t="s">
        <v>863</v>
      </c>
      <c r="B355" s="334"/>
      <c r="C355" s="334"/>
      <c r="D355" s="334"/>
      <c r="E355" s="334"/>
      <c r="F355" s="334"/>
      <c r="G355" s="334"/>
      <c r="H355" s="334"/>
      <c r="I355" s="334"/>
    </row>
    <row r="356" spans="1:9" s="25" customFormat="1" ht="12.75" customHeight="1">
      <c r="A356" s="317"/>
      <c r="B356" s="317"/>
      <c r="C356" s="317"/>
      <c r="D356" s="317"/>
      <c r="E356" s="317"/>
      <c r="F356" s="317"/>
      <c r="G356" s="317"/>
      <c r="H356" s="317"/>
      <c r="I356" s="317"/>
    </row>
    <row r="357" spans="1:9" s="25" customFormat="1" ht="12.75" customHeight="1">
      <c r="A357" s="317"/>
      <c r="B357" s="317"/>
      <c r="C357" s="317"/>
      <c r="D357" s="317"/>
      <c r="E357" s="317"/>
      <c r="F357" s="317"/>
      <c r="G357" s="317"/>
      <c r="H357" s="317"/>
      <c r="I357" s="317"/>
    </row>
    <row r="358" spans="1:9" s="25" customFormat="1" ht="12.75" customHeight="1">
      <c r="A358" s="317"/>
      <c r="B358" s="317"/>
      <c r="C358" s="317"/>
      <c r="D358" s="317"/>
      <c r="E358" s="317"/>
      <c r="F358" s="317"/>
      <c r="G358" s="317"/>
      <c r="H358" s="317"/>
      <c r="I358" s="317"/>
    </row>
    <row r="359" spans="1:9" s="25" customFormat="1" ht="12.75" customHeight="1">
      <c r="A359" s="317"/>
      <c r="B359" s="317"/>
      <c r="C359" s="317"/>
      <c r="D359" s="317"/>
      <c r="E359" s="317"/>
      <c r="F359" s="317"/>
      <c r="G359" s="317"/>
      <c r="H359" s="317"/>
      <c r="I359" s="317"/>
    </row>
    <row r="360" spans="1:9" s="25" customFormat="1" ht="12.75" customHeight="1">
      <c r="A360" s="317"/>
      <c r="B360" s="317"/>
      <c r="C360" s="317"/>
      <c r="D360" s="317"/>
      <c r="E360" s="317"/>
      <c r="F360" s="317"/>
      <c r="G360" s="317"/>
      <c r="H360" s="317"/>
      <c r="I360" s="317"/>
    </row>
    <row r="361" spans="1:9" s="25" customFormat="1" ht="12.75">
      <c r="A361" s="195"/>
      <c r="B361" s="199"/>
      <c r="C361" s="199"/>
      <c r="D361" s="199"/>
      <c r="E361" s="199"/>
      <c r="F361" s="199"/>
      <c r="G361" s="199"/>
      <c r="H361" s="199"/>
      <c r="I361" s="199"/>
    </row>
    <row r="362" spans="1:9" s="25" customFormat="1" ht="12.75">
      <c r="A362" s="341" t="s">
        <v>580</v>
      </c>
      <c r="B362" s="342"/>
      <c r="C362" s="342"/>
      <c r="D362" s="342"/>
      <c r="E362" s="342"/>
      <c r="F362" s="342"/>
      <c r="G362" s="342"/>
      <c r="H362" s="342"/>
      <c r="I362" s="327"/>
    </row>
    <row r="363" spans="1:9" s="25" customFormat="1" ht="12.75">
      <c r="A363" s="328"/>
      <c r="B363" s="329"/>
      <c r="C363" s="329"/>
      <c r="D363" s="329"/>
      <c r="E363" s="329"/>
      <c r="F363" s="329"/>
      <c r="G363" s="329"/>
      <c r="H363" s="329"/>
      <c r="I363" s="330"/>
    </row>
    <row r="364" spans="1:9" s="25" customFormat="1" ht="12.75">
      <c r="A364" s="331"/>
      <c r="B364" s="332"/>
      <c r="C364" s="332"/>
      <c r="D364" s="332"/>
      <c r="E364" s="332"/>
      <c r="F364" s="332"/>
      <c r="G364" s="332"/>
      <c r="H364" s="332"/>
      <c r="I364" s="333"/>
    </row>
    <row r="365" spans="1:9" s="25" customFormat="1" ht="12.75">
      <c r="A365" s="334" t="s">
        <v>259</v>
      </c>
      <c r="B365" s="334"/>
      <c r="C365" s="334"/>
      <c r="D365" s="334"/>
      <c r="E365" s="334"/>
      <c r="F365" s="334"/>
      <c r="G365" s="334"/>
      <c r="H365" s="334"/>
      <c r="I365" s="334"/>
    </row>
    <row r="366" spans="1:9" s="25" customFormat="1" ht="12.75">
      <c r="A366" s="317"/>
      <c r="B366" s="317"/>
      <c r="C366" s="317"/>
      <c r="D366" s="317"/>
      <c r="E366" s="317"/>
      <c r="F366" s="317"/>
      <c r="G366" s="317"/>
      <c r="H366" s="317"/>
      <c r="I366" s="317"/>
    </row>
    <row r="367" spans="1:9" s="25" customFormat="1" ht="12.75">
      <c r="A367" s="317"/>
      <c r="B367" s="317"/>
      <c r="C367" s="317"/>
      <c r="D367" s="317"/>
      <c r="E367" s="317"/>
      <c r="F367" s="317"/>
      <c r="G367" s="317"/>
      <c r="H367" s="317"/>
      <c r="I367" s="317"/>
    </row>
    <row r="368" spans="1:9" s="25" customFormat="1" ht="12.75">
      <c r="A368" s="317"/>
      <c r="B368" s="317"/>
      <c r="C368" s="317"/>
      <c r="D368" s="317"/>
      <c r="E368" s="317"/>
      <c r="F368" s="317"/>
      <c r="G368" s="317"/>
      <c r="H368" s="317"/>
      <c r="I368" s="317"/>
    </row>
    <row r="369" spans="1:9" s="25" customFormat="1" ht="12.75">
      <c r="A369" s="317"/>
      <c r="B369" s="317"/>
      <c r="C369" s="317"/>
      <c r="D369" s="317"/>
      <c r="E369" s="317"/>
      <c r="F369" s="317"/>
      <c r="G369" s="317"/>
      <c r="H369" s="317"/>
      <c r="I369" s="317"/>
    </row>
    <row r="370" spans="1:9" s="25" customFormat="1" ht="12.75">
      <c r="A370" s="317"/>
      <c r="B370" s="317"/>
      <c r="C370" s="317"/>
      <c r="D370" s="317"/>
      <c r="E370" s="317"/>
      <c r="F370" s="317"/>
      <c r="G370" s="317"/>
      <c r="H370" s="317"/>
      <c r="I370" s="317"/>
    </row>
    <row r="371" spans="1:9" s="25" customFormat="1" ht="12.75">
      <c r="A371" s="180"/>
      <c r="B371" s="180"/>
      <c r="C371" s="180"/>
      <c r="D371" s="180"/>
      <c r="E371" s="180"/>
      <c r="F371" s="180"/>
      <c r="G371" s="180"/>
      <c r="H371" s="180"/>
      <c r="I371" s="180"/>
    </row>
    <row r="372" spans="1:9" s="25" customFormat="1" ht="12.75" customHeight="1">
      <c r="A372" s="361" t="s">
        <v>581</v>
      </c>
      <c r="B372" s="362"/>
      <c r="C372" s="362"/>
      <c r="D372" s="362"/>
      <c r="E372" s="362"/>
      <c r="F372" s="362"/>
      <c r="G372" s="362"/>
      <c r="H372" s="362"/>
      <c r="I372" s="359"/>
    </row>
    <row r="373" spans="1:9" ht="12.75">
      <c r="A373" s="360"/>
      <c r="B373" s="358"/>
      <c r="C373" s="358"/>
      <c r="D373" s="358"/>
      <c r="E373" s="358"/>
      <c r="F373" s="358"/>
      <c r="G373" s="358"/>
      <c r="H373" s="358"/>
      <c r="I373" s="356"/>
    </row>
    <row r="374" spans="1:9" s="25" customFormat="1" ht="12.75">
      <c r="A374" s="357"/>
      <c r="B374" s="354"/>
      <c r="C374" s="354"/>
      <c r="D374" s="354"/>
      <c r="E374" s="354"/>
      <c r="F374" s="354"/>
      <c r="G374" s="354"/>
      <c r="H374" s="354"/>
      <c r="I374" s="355"/>
    </row>
    <row r="375" spans="1:9" s="25" customFormat="1" ht="12.75">
      <c r="A375" s="334" t="s">
        <v>864</v>
      </c>
      <c r="B375" s="334"/>
      <c r="C375" s="334"/>
      <c r="D375" s="334"/>
      <c r="E375" s="334"/>
      <c r="F375" s="334"/>
      <c r="G375" s="334"/>
      <c r="H375" s="334"/>
      <c r="I375" s="334"/>
    </row>
    <row r="376" spans="1:9" ht="12.75">
      <c r="A376" s="317"/>
      <c r="B376" s="317"/>
      <c r="C376" s="317"/>
      <c r="D376" s="317"/>
      <c r="E376" s="317"/>
      <c r="F376" s="317"/>
      <c r="G376" s="317"/>
      <c r="H376" s="317"/>
      <c r="I376" s="317"/>
    </row>
    <row r="377" spans="1:9" ht="12.75">
      <c r="A377" s="317"/>
      <c r="B377" s="317"/>
      <c r="C377" s="317"/>
      <c r="D377" s="317"/>
      <c r="E377" s="317"/>
      <c r="F377" s="317"/>
      <c r="G377" s="317"/>
      <c r="H377" s="317"/>
      <c r="I377" s="317"/>
    </row>
    <row r="378" spans="1:9" ht="12.75">
      <c r="A378" s="317"/>
      <c r="B378" s="317"/>
      <c r="C378" s="317"/>
      <c r="D378" s="317"/>
      <c r="E378" s="317"/>
      <c r="F378" s="317"/>
      <c r="G378" s="317"/>
      <c r="H378" s="317"/>
      <c r="I378" s="317"/>
    </row>
    <row r="379" spans="1:9" ht="12.75">
      <c r="A379" s="317"/>
      <c r="B379" s="317"/>
      <c r="C379" s="317"/>
      <c r="D379" s="317"/>
      <c r="E379" s="317"/>
      <c r="F379" s="317"/>
      <c r="G379" s="317"/>
      <c r="H379" s="317"/>
      <c r="I379" s="317"/>
    </row>
    <row r="380" spans="1:9" ht="12.75">
      <c r="A380" s="317"/>
      <c r="B380" s="317"/>
      <c r="C380" s="317"/>
      <c r="D380" s="317"/>
      <c r="E380" s="317"/>
      <c r="F380" s="317"/>
      <c r="G380" s="317"/>
      <c r="H380" s="317"/>
      <c r="I380" s="317"/>
    </row>
    <row r="382" spans="1:9" ht="18" customHeight="1">
      <c r="A382" s="414" t="s">
        <v>338</v>
      </c>
      <c r="B382" s="415"/>
      <c r="C382" s="415"/>
      <c r="D382" s="415"/>
      <c r="E382" s="415"/>
      <c r="F382" s="415"/>
      <c r="G382" s="415"/>
      <c r="H382" s="415"/>
      <c r="I382" s="415"/>
    </row>
    <row r="383" spans="1:9" ht="12.75" customHeight="1">
      <c r="A383" s="416" t="s">
        <v>575</v>
      </c>
      <c r="B383" s="417"/>
      <c r="C383" s="417"/>
      <c r="D383" s="417"/>
      <c r="E383" s="417"/>
      <c r="F383" s="417"/>
      <c r="G383" s="417"/>
      <c r="H383" s="417"/>
      <c r="I383" s="418"/>
    </row>
    <row r="384" spans="1:9" ht="12.75" customHeight="1">
      <c r="A384" s="419"/>
      <c r="B384" s="420"/>
      <c r="C384" s="420"/>
      <c r="D384" s="420"/>
      <c r="E384" s="420"/>
      <c r="F384" s="420"/>
      <c r="G384" s="420"/>
      <c r="H384" s="420"/>
      <c r="I384" s="421"/>
    </row>
    <row r="385" spans="1:9" ht="12.75" customHeight="1">
      <c r="A385" s="419"/>
      <c r="B385" s="420"/>
      <c r="C385" s="420"/>
      <c r="D385" s="420"/>
      <c r="E385" s="420"/>
      <c r="F385" s="420"/>
      <c r="G385" s="420"/>
      <c r="H385" s="420"/>
      <c r="I385" s="421"/>
    </row>
    <row r="386" spans="1:9" ht="12.75" customHeight="1">
      <c r="A386" s="419"/>
      <c r="B386" s="420"/>
      <c r="C386" s="420"/>
      <c r="D386" s="420"/>
      <c r="E386" s="420"/>
      <c r="F386" s="420"/>
      <c r="G386" s="420"/>
      <c r="H386" s="420"/>
      <c r="I386" s="421"/>
    </row>
    <row r="387" spans="1:9" ht="12.75" customHeight="1">
      <c r="A387" s="419"/>
      <c r="B387" s="420"/>
      <c r="C387" s="420"/>
      <c r="D387" s="420"/>
      <c r="E387" s="420"/>
      <c r="F387" s="420"/>
      <c r="G387" s="420"/>
      <c r="H387" s="420"/>
      <c r="I387" s="421"/>
    </row>
    <row r="388" spans="1:9" ht="18" customHeight="1">
      <c r="A388" s="422"/>
      <c r="B388" s="423"/>
      <c r="C388" s="423"/>
      <c r="D388" s="423"/>
      <c r="E388" s="423"/>
      <c r="F388" s="423"/>
      <c r="G388" s="423"/>
      <c r="H388" s="423"/>
      <c r="I388" s="424"/>
    </row>
    <row r="389" spans="1:9" ht="12.75">
      <c r="A389" s="334" t="s">
        <v>865</v>
      </c>
      <c r="B389" s="334"/>
      <c r="C389" s="334"/>
      <c r="D389" s="334"/>
      <c r="E389" s="334"/>
      <c r="F389" s="334"/>
      <c r="G389" s="334"/>
      <c r="H389" s="334"/>
      <c r="I389" s="334"/>
    </row>
    <row r="390" spans="1:9" ht="12.75">
      <c r="A390" s="317"/>
      <c r="B390" s="317"/>
      <c r="C390" s="317"/>
      <c r="D390" s="317"/>
      <c r="E390" s="317"/>
      <c r="F390" s="317"/>
      <c r="G390" s="317"/>
      <c r="H390" s="317"/>
      <c r="I390" s="317"/>
    </row>
    <row r="391" spans="1:9" ht="12.75">
      <c r="A391" s="317"/>
      <c r="B391" s="317"/>
      <c r="C391" s="317"/>
      <c r="D391" s="317"/>
      <c r="E391" s="317"/>
      <c r="F391" s="317"/>
      <c r="G391" s="317"/>
      <c r="H391" s="317"/>
      <c r="I391" s="317"/>
    </row>
    <row r="392" spans="1:9" ht="12.75">
      <c r="A392" s="317"/>
      <c r="B392" s="317"/>
      <c r="C392" s="317"/>
      <c r="D392" s="317"/>
      <c r="E392" s="317"/>
      <c r="F392" s="317"/>
      <c r="G392" s="317"/>
      <c r="H392" s="317"/>
      <c r="I392" s="317"/>
    </row>
    <row r="393" spans="1:9" ht="12.75">
      <c r="A393" s="317"/>
      <c r="B393" s="317"/>
      <c r="C393" s="317"/>
      <c r="D393" s="317"/>
      <c r="E393" s="317"/>
      <c r="F393" s="317"/>
      <c r="G393" s="317"/>
      <c r="H393" s="317"/>
      <c r="I393" s="317"/>
    </row>
    <row r="394" spans="1:9" ht="12.75">
      <c r="A394" s="317"/>
      <c r="B394" s="317"/>
      <c r="C394" s="317"/>
      <c r="D394" s="317"/>
      <c r="E394" s="317"/>
      <c r="F394" s="317"/>
      <c r="G394" s="317"/>
      <c r="H394" s="317"/>
      <c r="I394" s="317"/>
    </row>
    <row r="395" spans="1:9" ht="12.75">
      <c r="A395" s="425"/>
      <c r="B395" s="425"/>
      <c r="C395" s="425"/>
      <c r="D395" s="425"/>
      <c r="E395" s="425"/>
      <c r="F395" s="425"/>
      <c r="G395" s="425"/>
      <c r="H395" s="425"/>
      <c r="I395" s="425"/>
    </row>
    <row r="396" spans="1:9" ht="12.75">
      <c r="A396" s="425"/>
      <c r="B396" s="425"/>
      <c r="C396" s="425"/>
      <c r="D396" s="425"/>
      <c r="E396" s="425"/>
      <c r="F396" s="425"/>
      <c r="G396" s="425"/>
      <c r="H396" s="425"/>
      <c r="I396" s="425"/>
    </row>
    <row r="397" spans="1:9" ht="12.75">
      <c r="A397" s="425"/>
      <c r="B397" s="425"/>
      <c r="C397" s="425"/>
      <c r="D397" s="425"/>
      <c r="E397" s="425"/>
      <c r="F397" s="425"/>
      <c r="G397" s="425"/>
      <c r="H397" s="425"/>
      <c r="I397" s="425"/>
    </row>
    <row r="398" spans="1:9" ht="12.75">
      <c r="A398" s="425"/>
      <c r="B398" s="425"/>
      <c r="C398" s="425"/>
      <c r="D398" s="425"/>
      <c r="E398" s="425"/>
      <c r="F398" s="425"/>
      <c r="G398" s="425"/>
      <c r="H398" s="425"/>
      <c r="I398" s="425"/>
    </row>
    <row r="399" spans="1:9" ht="12.75">
      <c r="A399" s="425"/>
      <c r="B399" s="425"/>
      <c r="C399" s="425"/>
      <c r="D399" s="425"/>
      <c r="E399" s="425"/>
      <c r="F399" s="425"/>
      <c r="G399" s="425"/>
      <c r="H399" s="425"/>
      <c r="I399" s="425"/>
    </row>
    <row r="400" spans="1:9" ht="12.75">
      <c r="A400" s="179"/>
      <c r="B400" s="179"/>
      <c r="C400" s="179"/>
      <c r="D400" s="179"/>
      <c r="E400" s="179"/>
      <c r="F400" s="179"/>
      <c r="G400" s="179"/>
      <c r="H400" s="179"/>
      <c r="I400" s="179"/>
    </row>
    <row r="401" spans="1:9" ht="12.75">
      <c r="A401" s="240" t="s">
        <v>886</v>
      </c>
      <c r="B401" s="241"/>
      <c r="C401" s="241"/>
      <c r="D401" s="241"/>
      <c r="E401" s="241"/>
      <c r="F401" s="241"/>
      <c r="G401" s="241"/>
      <c r="H401" s="241"/>
      <c r="I401" s="242"/>
    </row>
    <row r="402" spans="1:9" ht="12.75">
      <c r="A402" s="369"/>
      <c r="B402" s="370"/>
      <c r="C402" s="370"/>
      <c r="D402" s="370"/>
      <c r="E402" s="370"/>
      <c r="F402" s="370"/>
      <c r="G402" s="370"/>
      <c r="H402" s="370"/>
      <c r="I402" s="371"/>
    </row>
    <row r="403" spans="1:9" ht="12.75">
      <c r="A403" s="372"/>
      <c r="B403" s="370"/>
      <c r="C403" s="370"/>
      <c r="D403" s="370"/>
      <c r="E403" s="370"/>
      <c r="F403" s="370"/>
      <c r="G403" s="370"/>
      <c r="H403" s="370"/>
      <c r="I403" s="371"/>
    </row>
    <row r="404" spans="1:9" ht="12.75">
      <c r="A404" s="372"/>
      <c r="B404" s="370"/>
      <c r="C404" s="370"/>
      <c r="D404" s="370"/>
      <c r="E404" s="370"/>
      <c r="F404" s="370"/>
      <c r="G404" s="370"/>
      <c r="H404" s="370"/>
      <c r="I404" s="371"/>
    </row>
    <row r="405" spans="1:9" ht="12.75">
      <c r="A405" s="372"/>
      <c r="B405" s="370"/>
      <c r="C405" s="370"/>
      <c r="D405" s="370"/>
      <c r="E405" s="370"/>
      <c r="F405" s="370"/>
      <c r="G405" s="370"/>
      <c r="H405" s="370"/>
      <c r="I405" s="371"/>
    </row>
    <row r="406" spans="1:9" ht="12.75">
      <c r="A406" s="369"/>
      <c r="B406" s="370"/>
      <c r="C406" s="370"/>
      <c r="D406" s="370"/>
      <c r="E406" s="370"/>
      <c r="F406" s="370"/>
      <c r="G406" s="370"/>
      <c r="H406" s="370"/>
      <c r="I406" s="371"/>
    </row>
    <row r="407" spans="1:9" ht="12.75">
      <c r="A407" s="372"/>
      <c r="B407" s="370"/>
      <c r="C407" s="370"/>
      <c r="D407" s="370"/>
      <c r="E407" s="370"/>
      <c r="F407" s="370"/>
      <c r="G407" s="370"/>
      <c r="H407" s="370"/>
      <c r="I407" s="371"/>
    </row>
    <row r="408" spans="1:9" ht="12.75">
      <c r="A408" s="372"/>
      <c r="B408" s="370"/>
      <c r="C408" s="370"/>
      <c r="D408" s="370"/>
      <c r="E408" s="370"/>
      <c r="F408" s="370"/>
      <c r="G408" s="370"/>
      <c r="H408" s="370"/>
      <c r="I408" s="371"/>
    </row>
    <row r="409" spans="1:9" ht="13.5" thickBot="1">
      <c r="A409" s="401"/>
      <c r="B409" s="402"/>
      <c r="C409" s="402"/>
      <c r="D409" s="402"/>
      <c r="E409" s="402"/>
      <c r="F409" s="402"/>
      <c r="G409" s="402"/>
      <c r="H409" s="402"/>
      <c r="I409" s="403"/>
    </row>
    <row r="410" spans="1:9" ht="12.75" customHeight="1">
      <c r="A410" s="404"/>
      <c r="B410" s="405"/>
      <c r="C410" s="405"/>
      <c r="D410" s="405"/>
      <c r="E410" s="405"/>
      <c r="F410" s="405"/>
      <c r="G410" s="405"/>
      <c r="H410" s="405"/>
      <c r="I410" s="406"/>
    </row>
    <row r="411" spans="1:9" ht="13.5" customHeight="1">
      <c r="A411" s="407"/>
      <c r="B411" s="408"/>
      <c r="C411" s="408"/>
      <c r="D411" s="408"/>
      <c r="E411" s="408"/>
      <c r="F411" s="408"/>
      <c r="G411" s="408"/>
      <c r="H411" s="408"/>
      <c r="I411" s="409"/>
    </row>
    <row r="412" spans="1:9" ht="12.75">
      <c r="A412" s="238"/>
      <c r="B412" s="239"/>
      <c r="C412" s="238"/>
      <c r="D412" s="239"/>
      <c r="E412" s="239"/>
      <c r="F412" s="239"/>
      <c r="G412" s="239"/>
      <c r="H412" s="239"/>
      <c r="I412" s="239"/>
    </row>
  </sheetData>
  <sheetProtection password="9F76" sheet="1" formatCells="0" formatColumns="0" formatRows="0" insertColumns="0" insertRows="0" insertHyperlinks="0" deleteRows="0" sort="0" autoFilter="0"/>
  <mergeCells count="244">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D276:E276"/>
    <mergeCell ref="D296:E296"/>
    <mergeCell ref="D303:E303"/>
    <mergeCell ref="B27:I27"/>
    <mergeCell ref="E29:F29"/>
    <mergeCell ref="A50:C50"/>
    <mergeCell ref="A260:I260"/>
    <mergeCell ref="C66:E66"/>
    <mergeCell ref="A71:E71"/>
    <mergeCell ref="A70:I70"/>
    <mergeCell ref="D280:E280"/>
    <mergeCell ref="B14:C14"/>
    <mergeCell ref="B17:I17"/>
    <mergeCell ref="F21:I21"/>
    <mergeCell ref="F60:I61"/>
    <mergeCell ref="F55:I55"/>
    <mergeCell ref="B42:I48"/>
    <mergeCell ref="B35:B40"/>
    <mergeCell ref="C40:E40"/>
    <mergeCell ref="C38:E39"/>
    <mergeCell ref="F38:I39"/>
    <mergeCell ref="A65:B66"/>
    <mergeCell ref="F66:I66"/>
    <mergeCell ref="F35:I37"/>
    <mergeCell ref="C56:E56"/>
    <mergeCell ref="F56:I56"/>
    <mergeCell ref="F63:I63"/>
    <mergeCell ref="A63:B63"/>
    <mergeCell ref="A35:A40"/>
    <mergeCell ref="F40:I40"/>
    <mergeCell ref="C35:E37"/>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121:I121"/>
    <mergeCell ref="A122:I127"/>
    <mergeCell ref="F87:I87"/>
    <mergeCell ref="A103:I105"/>
    <mergeCell ref="A92:I95"/>
    <mergeCell ref="C90:E90"/>
    <mergeCell ref="A83:F83"/>
    <mergeCell ref="F68:I68"/>
    <mergeCell ref="A73:I74"/>
    <mergeCell ref="A97:I97"/>
    <mergeCell ref="A85:B90"/>
    <mergeCell ref="C88:E88"/>
    <mergeCell ref="F88:I88"/>
    <mergeCell ref="F85:I86"/>
    <mergeCell ref="C87:E87"/>
    <mergeCell ref="A72:I72"/>
    <mergeCell ref="A220:I220"/>
    <mergeCell ref="A211:I216"/>
    <mergeCell ref="A210:I210"/>
    <mergeCell ref="A228:I228"/>
    <mergeCell ref="A114:I119"/>
    <mergeCell ref="H293:I293"/>
    <mergeCell ref="H294:I294"/>
    <mergeCell ref="D282:E282"/>
    <mergeCell ref="D283:E283"/>
    <mergeCell ref="A288:C289"/>
    <mergeCell ref="G272:H272"/>
    <mergeCell ref="A275:A286"/>
    <mergeCell ref="D286:E286"/>
    <mergeCell ref="D281:E281"/>
    <mergeCell ref="A245:I250"/>
    <mergeCell ref="A236:I236"/>
    <mergeCell ref="A203:I208"/>
    <mergeCell ref="A130:I135"/>
    <mergeCell ref="A139:I144"/>
    <mergeCell ref="A155:I160"/>
    <mergeCell ref="A146:I146"/>
    <mergeCell ref="A163:I168"/>
    <mergeCell ref="A187:I187"/>
    <mergeCell ref="A162:I162"/>
    <mergeCell ref="A244:I244"/>
    <mergeCell ref="A154:I154"/>
    <mergeCell ref="A180:I185"/>
    <mergeCell ref="A218:I219"/>
    <mergeCell ref="A229:I234"/>
    <mergeCell ref="A188:I193"/>
    <mergeCell ref="A174:I176"/>
    <mergeCell ref="A178:I179"/>
    <mergeCell ref="A198:I199"/>
    <mergeCell ref="A196:I197"/>
    <mergeCell ref="A409:I411"/>
    <mergeCell ref="A312:I312"/>
    <mergeCell ref="A313:I313"/>
    <mergeCell ref="A365:I370"/>
    <mergeCell ref="A382:I382"/>
    <mergeCell ref="A383:I388"/>
    <mergeCell ref="A389:I399"/>
    <mergeCell ref="A337:I338"/>
    <mergeCell ref="A402:I405"/>
    <mergeCell ref="A330:I335"/>
    <mergeCell ref="A406:I408"/>
    <mergeCell ref="A52:F52"/>
    <mergeCell ref="G52:I52"/>
    <mergeCell ref="A113:I113"/>
    <mergeCell ref="A201:I202"/>
    <mergeCell ref="A99:I101"/>
    <mergeCell ref="C89:E89"/>
    <mergeCell ref="F89:I89"/>
    <mergeCell ref="A137:I138"/>
    <mergeCell ref="A354:I354"/>
    <mergeCell ref="A262:A273"/>
    <mergeCell ref="G271:H271"/>
    <mergeCell ref="G270:H270"/>
    <mergeCell ref="G262:H262"/>
    <mergeCell ref="G264:H264"/>
    <mergeCell ref="G263:H263"/>
    <mergeCell ref="G273:H273"/>
    <mergeCell ref="A347:I352"/>
    <mergeCell ref="A339:I344"/>
    <mergeCell ref="A221:I226"/>
    <mergeCell ref="F298:G298"/>
    <mergeCell ref="D301:E301"/>
    <mergeCell ref="D297:E297"/>
    <mergeCell ref="D300:E300"/>
    <mergeCell ref="D298:E298"/>
    <mergeCell ref="A237:I242"/>
    <mergeCell ref="D288:D289"/>
    <mergeCell ref="A346:I346"/>
    <mergeCell ref="H291:I291"/>
    <mergeCell ref="D295:E295"/>
    <mergeCell ref="F304:G304"/>
    <mergeCell ref="D292:E292"/>
    <mergeCell ref="A329:I329"/>
    <mergeCell ref="D309:E310"/>
    <mergeCell ref="C306:C308"/>
    <mergeCell ref="F297:G297"/>
    <mergeCell ref="D299:E299"/>
    <mergeCell ref="A372:I374"/>
    <mergeCell ref="A55:B57"/>
    <mergeCell ref="A58:B60"/>
    <mergeCell ref="A61:B61"/>
    <mergeCell ref="A171:G171"/>
    <mergeCell ref="H171:I171"/>
    <mergeCell ref="A75:I75"/>
    <mergeCell ref="A170:I170"/>
    <mergeCell ref="A362:I364"/>
    <mergeCell ref="A147:I152"/>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67" customWidth="1"/>
    <col min="25" max="16384" width="9.140625" style="53" customWidth="1"/>
  </cols>
  <sheetData>
    <row r="1" spans="1:24" s="52" customFormat="1" ht="12.75">
      <c r="A1" s="867" t="s">
        <v>0</v>
      </c>
      <c r="B1" s="867"/>
      <c r="C1" s="867"/>
      <c r="D1" s="867"/>
      <c r="E1" s="867"/>
      <c r="F1" s="868"/>
      <c r="G1" s="868"/>
      <c r="H1" s="868"/>
      <c r="I1" s="868"/>
      <c r="J1" s="868"/>
      <c r="K1" s="868"/>
      <c r="L1" s="868"/>
      <c r="M1" s="868"/>
      <c r="N1" s="869"/>
      <c r="O1" s="869"/>
      <c r="P1" s="869"/>
      <c r="Q1" s="869"/>
      <c r="R1" s="869"/>
      <c r="S1" s="869"/>
      <c r="T1" s="166"/>
      <c r="U1" s="166"/>
      <c r="V1" s="166"/>
      <c r="W1" s="166"/>
      <c r="X1" s="166"/>
    </row>
    <row r="2" spans="1:54" s="52" customFormat="1" ht="11.25">
      <c r="A2" s="101"/>
      <c r="B2" s="101"/>
      <c r="C2" s="101"/>
      <c r="D2" s="101"/>
      <c r="E2" s="101"/>
      <c r="L2" s="53"/>
      <c r="M2" s="53"/>
      <c r="N2" s="53"/>
      <c r="O2" s="53"/>
      <c r="P2" s="53"/>
      <c r="Q2" s="53"/>
      <c r="R2" s="53"/>
      <c r="S2" s="53"/>
      <c r="T2" s="167"/>
      <c r="U2" s="167"/>
      <c r="V2" s="167"/>
      <c r="W2" s="167"/>
      <c r="X2" s="167"/>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34" t="s">
        <v>789</v>
      </c>
      <c r="B3" s="735"/>
      <c r="C3" s="859"/>
      <c r="D3" s="860"/>
      <c r="E3" s="860"/>
      <c r="F3" s="860"/>
      <c r="G3" s="860"/>
      <c r="H3" s="860"/>
      <c r="I3" s="860"/>
      <c r="J3" s="860"/>
      <c r="K3" s="860"/>
      <c r="L3" s="860"/>
      <c r="M3" s="860"/>
      <c r="N3" s="860"/>
      <c r="O3" s="860"/>
      <c r="P3" s="860"/>
      <c r="Q3" s="860"/>
      <c r="R3" s="860"/>
      <c r="S3" s="860"/>
    </row>
    <row r="4" spans="1:19" ht="15.75">
      <c r="A4" s="734" t="s">
        <v>836</v>
      </c>
      <c r="B4" s="735"/>
      <c r="C4" s="861" t="str">
        <f>IF(ISBLANK(Ročná_správa!B12),"  ",Ročná_správa!B12)</f>
        <v>STP akciová spoločnosť Michalovce </v>
      </c>
      <c r="D4" s="862"/>
      <c r="E4" s="862"/>
      <c r="F4" s="862"/>
      <c r="G4" s="862"/>
      <c r="H4" s="862"/>
      <c r="I4" s="862"/>
      <c r="J4" s="862"/>
      <c r="K4" s="862"/>
      <c r="L4" s="862"/>
      <c r="M4" s="862"/>
      <c r="N4" s="862"/>
      <c r="O4" s="862"/>
      <c r="P4" s="862"/>
      <c r="Q4" s="862"/>
      <c r="R4" s="862"/>
      <c r="S4" s="862"/>
    </row>
    <row r="5" spans="1:19" ht="15.75">
      <c r="A5" s="734" t="s">
        <v>697</v>
      </c>
      <c r="B5" s="740"/>
      <c r="C5" s="861" t="str">
        <f>IF(ISBLANK(Ročná_správa!E6),"  ",Ročná_správa!E6)</f>
        <v>31650058</v>
      </c>
      <c r="D5" s="862"/>
      <c r="E5" s="862"/>
      <c r="F5" s="862"/>
      <c r="G5" s="862"/>
      <c r="H5" s="862"/>
      <c r="I5" s="862"/>
      <c r="J5" s="862"/>
      <c r="K5" s="862"/>
      <c r="L5" s="862"/>
      <c r="M5" s="862"/>
      <c r="N5" s="862"/>
      <c r="O5" s="862"/>
      <c r="P5" s="862"/>
      <c r="Q5" s="862"/>
      <c r="R5" s="862"/>
      <c r="S5" s="862"/>
    </row>
    <row r="6" spans="1:5" ht="11.25" customHeight="1">
      <c r="A6" s="54"/>
      <c r="B6" s="55"/>
      <c r="C6" s="56"/>
      <c r="D6" s="54"/>
      <c r="E6" s="54"/>
    </row>
    <row r="7" spans="1:19" ht="9.75" customHeight="1">
      <c r="A7" s="870" t="s">
        <v>803</v>
      </c>
      <c r="B7" s="871"/>
      <c r="C7" s="863"/>
      <c r="D7" s="864"/>
      <c r="E7" s="883"/>
      <c r="F7" s="863"/>
      <c r="G7" s="882"/>
      <c r="H7" s="883"/>
      <c r="I7" s="863"/>
      <c r="J7" s="874"/>
      <c r="K7" s="864"/>
      <c r="L7" s="863"/>
      <c r="M7" s="864"/>
      <c r="N7" s="863"/>
      <c r="O7" s="864"/>
      <c r="P7" s="863"/>
      <c r="Q7" s="864"/>
      <c r="R7" s="863"/>
      <c r="S7" s="864"/>
    </row>
    <row r="8" spans="1:19" ht="9.75" customHeight="1">
      <c r="A8" s="872"/>
      <c r="B8" s="873"/>
      <c r="C8" s="886"/>
      <c r="D8" s="866"/>
      <c r="E8" s="885"/>
      <c r="F8" s="865"/>
      <c r="G8" s="884"/>
      <c r="H8" s="885"/>
      <c r="I8" s="865"/>
      <c r="J8" s="875"/>
      <c r="K8" s="866"/>
      <c r="L8" s="865"/>
      <c r="M8" s="866"/>
      <c r="N8" s="865"/>
      <c r="O8" s="866"/>
      <c r="P8" s="865"/>
      <c r="Q8" s="866"/>
      <c r="R8" s="865"/>
      <c r="S8" s="866"/>
    </row>
    <row r="9" spans="1:19" ht="12.75">
      <c r="A9" s="876"/>
      <c r="B9" s="877"/>
      <c r="C9" s="878"/>
      <c r="D9" s="788"/>
      <c r="E9" s="165"/>
      <c r="F9" s="879"/>
      <c r="G9" s="880"/>
      <c r="H9" s="881"/>
      <c r="I9" s="879"/>
      <c r="J9" s="880"/>
      <c r="K9" s="881"/>
      <c r="L9" s="857"/>
      <c r="M9" s="858"/>
      <c r="N9" s="857"/>
      <c r="O9" s="858"/>
      <c r="P9" s="857"/>
      <c r="Q9" s="858"/>
      <c r="R9" s="857"/>
      <c r="S9" s="858"/>
    </row>
    <row r="10" spans="1:19" ht="12.75">
      <c r="A10" s="876"/>
      <c r="B10" s="877"/>
      <c r="C10" s="878"/>
      <c r="D10" s="788"/>
      <c r="E10" s="1"/>
      <c r="F10" s="879"/>
      <c r="G10" s="880"/>
      <c r="H10" s="881"/>
      <c r="I10" s="879"/>
      <c r="J10" s="880"/>
      <c r="K10" s="881"/>
      <c r="L10" s="857"/>
      <c r="M10" s="858"/>
      <c r="N10" s="857"/>
      <c r="O10" s="858"/>
      <c r="P10" s="857"/>
      <c r="Q10" s="858"/>
      <c r="R10" s="857"/>
      <c r="S10" s="858"/>
    </row>
    <row r="11" spans="1:19" ht="12.75">
      <c r="A11" s="876"/>
      <c r="B11" s="877"/>
      <c r="C11" s="878"/>
      <c r="D11" s="788"/>
      <c r="E11" s="165"/>
      <c r="F11" s="879"/>
      <c r="G11" s="880"/>
      <c r="H11" s="881"/>
      <c r="I11" s="879"/>
      <c r="J11" s="880"/>
      <c r="K11" s="881"/>
      <c r="L11" s="857"/>
      <c r="M11" s="858"/>
      <c r="N11" s="857"/>
      <c r="O11" s="858"/>
      <c r="P11" s="857"/>
      <c r="Q11" s="858"/>
      <c r="R11" s="857"/>
      <c r="S11" s="858"/>
    </row>
    <row r="12" spans="1:19" ht="12.75">
      <c r="A12" s="876"/>
      <c r="B12" s="877"/>
      <c r="C12" s="878"/>
      <c r="D12" s="788"/>
      <c r="E12" s="165"/>
      <c r="F12" s="879"/>
      <c r="G12" s="880"/>
      <c r="H12" s="881"/>
      <c r="I12" s="879"/>
      <c r="J12" s="880"/>
      <c r="K12" s="881"/>
      <c r="L12" s="857"/>
      <c r="M12" s="858"/>
      <c r="N12" s="857"/>
      <c r="O12" s="858"/>
      <c r="P12" s="857"/>
      <c r="Q12" s="858"/>
      <c r="R12" s="857"/>
      <c r="S12" s="858"/>
    </row>
    <row r="13" spans="1:19" ht="12.75">
      <c r="A13" s="876"/>
      <c r="B13" s="877"/>
      <c r="C13" s="878"/>
      <c r="D13" s="788"/>
      <c r="E13" s="1"/>
      <c r="F13" s="879"/>
      <c r="G13" s="880"/>
      <c r="H13" s="881"/>
      <c r="I13" s="879"/>
      <c r="J13" s="880"/>
      <c r="K13" s="881"/>
      <c r="L13" s="857"/>
      <c r="M13" s="858"/>
      <c r="N13" s="857"/>
      <c r="O13" s="858"/>
      <c r="P13" s="857"/>
      <c r="Q13" s="858"/>
      <c r="R13" s="857"/>
      <c r="S13" s="858"/>
    </row>
    <row r="14" spans="1:19" ht="12.75">
      <c r="A14" s="876"/>
      <c r="B14" s="877"/>
      <c r="C14" s="878"/>
      <c r="D14" s="788"/>
      <c r="E14" s="1"/>
      <c r="F14" s="879"/>
      <c r="G14" s="880"/>
      <c r="H14" s="881"/>
      <c r="I14" s="879"/>
      <c r="J14" s="880"/>
      <c r="K14" s="881"/>
      <c r="L14" s="857"/>
      <c r="M14" s="858"/>
      <c r="N14" s="857"/>
      <c r="O14" s="858"/>
      <c r="P14" s="857"/>
      <c r="Q14" s="858"/>
      <c r="R14" s="857"/>
      <c r="S14" s="858"/>
    </row>
    <row r="15" spans="1:19" ht="12.75">
      <c r="A15" s="876"/>
      <c r="B15" s="877"/>
      <c r="C15" s="878"/>
      <c r="D15" s="788"/>
      <c r="E15" s="1"/>
      <c r="F15" s="879"/>
      <c r="G15" s="880"/>
      <c r="H15" s="881"/>
      <c r="I15" s="879"/>
      <c r="J15" s="880"/>
      <c r="K15" s="881"/>
      <c r="L15" s="857"/>
      <c r="M15" s="858"/>
      <c r="N15" s="857"/>
      <c r="O15" s="858"/>
      <c r="P15" s="857"/>
      <c r="Q15" s="858"/>
      <c r="R15" s="857"/>
      <c r="S15" s="858"/>
    </row>
    <row r="16" spans="1:19" ht="12.75">
      <c r="A16" s="876"/>
      <c r="B16" s="877"/>
      <c r="C16" s="878"/>
      <c r="D16" s="788"/>
      <c r="E16" s="1"/>
      <c r="F16" s="879"/>
      <c r="G16" s="880"/>
      <c r="H16" s="881"/>
      <c r="I16" s="879"/>
      <c r="J16" s="880"/>
      <c r="K16" s="881"/>
      <c r="L16" s="857"/>
      <c r="M16" s="858"/>
      <c r="N16" s="857"/>
      <c r="O16" s="858"/>
      <c r="P16" s="857"/>
      <c r="Q16" s="858"/>
      <c r="R16" s="857"/>
      <c r="S16" s="858"/>
    </row>
    <row r="17" spans="1:19" ht="12.75">
      <c r="A17" s="876"/>
      <c r="B17" s="877"/>
      <c r="C17" s="878"/>
      <c r="D17" s="788"/>
      <c r="E17" s="1"/>
      <c r="F17" s="879"/>
      <c r="G17" s="880"/>
      <c r="H17" s="881"/>
      <c r="I17" s="879"/>
      <c r="J17" s="880"/>
      <c r="K17" s="881"/>
      <c r="L17" s="857"/>
      <c r="M17" s="858"/>
      <c r="N17" s="857"/>
      <c r="O17" s="858"/>
      <c r="P17" s="857"/>
      <c r="Q17" s="858"/>
      <c r="R17" s="857"/>
      <c r="S17" s="858"/>
    </row>
    <row r="18" spans="1:19" ht="12.75">
      <c r="A18" s="876"/>
      <c r="B18" s="877"/>
      <c r="C18" s="878"/>
      <c r="D18" s="788"/>
      <c r="E18" s="1"/>
      <c r="F18" s="879"/>
      <c r="G18" s="880"/>
      <c r="H18" s="881"/>
      <c r="I18" s="879"/>
      <c r="J18" s="880"/>
      <c r="K18" s="881"/>
      <c r="L18" s="857"/>
      <c r="M18" s="858"/>
      <c r="N18" s="857"/>
      <c r="O18" s="858"/>
      <c r="P18" s="857"/>
      <c r="Q18" s="858"/>
      <c r="R18" s="857"/>
      <c r="S18" s="858"/>
    </row>
    <row r="19" spans="1:19" ht="12.75">
      <c r="A19" s="876"/>
      <c r="B19" s="877"/>
      <c r="C19" s="878"/>
      <c r="D19" s="788"/>
      <c r="E19" s="1"/>
      <c r="F19" s="879"/>
      <c r="G19" s="880"/>
      <c r="H19" s="881"/>
      <c r="I19" s="879"/>
      <c r="J19" s="880"/>
      <c r="K19" s="881"/>
      <c r="L19" s="857"/>
      <c r="M19" s="858"/>
      <c r="N19" s="857"/>
      <c r="O19" s="858"/>
      <c r="P19" s="857"/>
      <c r="Q19" s="858"/>
      <c r="R19" s="857"/>
      <c r="S19" s="858"/>
    </row>
    <row r="20" spans="1:19" ht="12.75">
      <c r="A20" s="876"/>
      <c r="B20" s="877"/>
      <c r="C20" s="878"/>
      <c r="D20" s="788"/>
      <c r="E20" s="1"/>
      <c r="F20" s="879"/>
      <c r="G20" s="880"/>
      <c r="H20" s="881"/>
      <c r="I20" s="879"/>
      <c r="J20" s="880"/>
      <c r="K20" s="881"/>
      <c r="L20" s="857"/>
      <c r="M20" s="858"/>
      <c r="N20" s="857"/>
      <c r="O20" s="858"/>
      <c r="P20" s="857"/>
      <c r="Q20" s="858"/>
      <c r="R20" s="857"/>
      <c r="S20" s="858"/>
    </row>
    <row r="21" spans="1:19" ht="12.75">
      <c r="A21" s="876"/>
      <c r="B21" s="877"/>
      <c r="C21" s="878"/>
      <c r="D21" s="788"/>
      <c r="E21" s="165"/>
      <c r="F21" s="879"/>
      <c r="G21" s="880"/>
      <c r="H21" s="881"/>
      <c r="I21" s="879"/>
      <c r="J21" s="880"/>
      <c r="K21" s="881"/>
      <c r="L21" s="857"/>
      <c r="M21" s="858"/>
      <c r="N21" s="857"/>
      <c r="O21" s="858"/>
      <c r="P21" s="857"/>
      <c r="Q21" s="858"/>
      <c r="R21" s="857"/>
      <c r="S21" s="858"/>
    </row>
    <row r="22" spans="1:19" ht="12.75">
      <c r="A22" s="876"/>
      <c r="B22" s="877"/>
      <c r="C22" s="878"/>
      <c r="D22" s="788"/>
      <c r="E22" s="1"/>
      <c r="F22" s="879"/>
      <c r="G22" s="880"/>
      <c r="H22" s="881"/>
      <c r="I22" s="879"/>
      <c r="J22" s="880"/>
      <c r="K22" s="881"/>
      <c r="L22" s="857"/>
      <c r="M22" s="858"/>
      <c r="N22" s="857"/>
      <c r="O22" s="858"/>
      <c r="P22" s="857"/>
      <c r="Q22" s="858"/>
      <c r="R22" s="857"/>
      <c r="S22" s="858"/>
    </row>
    <row r="23" spans="1:19" ht="12.75">
      <c r="A23" s="876"/>
      <c r="B23" s="877"/>
      <c r="C23" s="878"/>
      <c r="D23" s="788"/>
      <c r="E23" s="1"/>
      <c r="F23" s="879"/>
      <c r="G23" s="880"/>
      <c r="H23" s="881"/>
      <c r="I23" s="879"/>
      <c r="J23" s="880"/>
      <c r="K23" s="881"/>
      <c r="L23" s="857"/>
      <c r="M23" s="858"/>
      <c r="N23" s="857"/>
      <c r="O23" s="858"/>
      <c r="P23" s="857"/>
      <c r="Q23" s="858"/>
      <c r="R23" s="857"/>
      <c r="S23" s="858"/>
    </row>
    <row r="24" spans="1:19" ht="12.75">
      <c r="A24" s="876"/>
      <c r="B24" s="877"/>
      <c r="C24" s="878"/>
      <c r="D24" s="788"/>
      <c r="E24" s="1"/>
      <c r="F24" s="879"/>
      <c r="G24" s="880"/>
      <c r="H24" s="881"/>
      <c r="I24" s="879"/>
      <c r="J24" s="880"/>
      <c r="K24" s="881"/>
      <c r="L24" s="857"/>
      <c r="M24" s="858"/>
      <c r="N24" s="857"/>
      <c r="O24" s="858"/>
      <c r="P24" s="857"/>
      <c r="Q24" s="858"/>
      <c r="R24" s="857"/>
      <c r="S24" s="858"/>
    </row>
    <row r="25" spans="1:19" ht="12.75">
      <c r="A25" s="876"/>
      <c r="B25" s="877"/>
      <c r="C25" s="878"/>
      <c r="D25" s="788"/>
      <c r="E25" s="1"/>
      <c r="F25" s="879"/>
      <c r="G25" s="880"/>
      <c r="H25" s="881"/>
      <c r="I25" s="879"/>
      <c r="J25" s="880"/>
      <c r="K25" s="881"/>
      <c r="L25" s="857"/>
      <c r="M25" s="858"/>
      <c r="N25" s="857"/>
      <c r="O25" s="858"/>
      <c r="P25" s="857"/>
      <c r="Q25" s="858"/>
      <c r="R25" s="857"/>
      <c r="S25" s="858"/>
    </row>
    <row r="26" spans="1:19" ht="12.75">
      <c r="A26" s="876"/>
      <c r="B26" s="877"/>
      <c r="C26" s="878"/>
      <c r="D26" s="788"/>
      <c r="E26" s="1"/>
      <c r="F26" s="879"/>
      <c r="G26" s="880"/>
      <c r="H26" s="881"/>
      <c r="I26" s="879"/>
      <c r="J26" s="880"/>
      <c r="K26" s="881"/>
      <c r="L26" s="857"/>
      <c r="M26" s="858"/>
      <c r="N26" s="857"/>
      <c r="O26" s="858"/>
      <c r="P26" s="857"/>
      <c r="Q26" s="858"/>
      <c r="R26" s="857"/>
      <c r="S26" s="858"/>
    </row>
    <row r="27" spans="1:19" ht="12.75">
      <c r="A27" s="876"/>
      <c r="B27" s="877"/>
      <c r="C27" s="878"/>
      <c r="D27" s="788"/>
      <c r="E27" s="1"/>
      <c r="F27" s="879"/>
      <c r="G27" s="880"/>
      <c r="H27" s="881"/>
      <c r="I27" s="879"/>
      <c r="J27" s="880"/>
      <c r="K27" s="881"/>
      <c r="L27" s="857"/>
      <c r="M27" s="858"/>
      <c r="N27" s="857"/>
      <c r="O27" s="858"/>
      <c r="P27" s="857"/>
      <c r="Q27" s="858"/>
      <c r="R27" s="857"/>
      <c r="S27" s="858"/>
    </row>
    <row r="28" spans="1:19" ht="12.75">
      <c r="A28" s="876"/>
      <c r="B28" s="877"/>
      <c r="C28" s="878"/>
      <c r="D28" s="788"/>
      <c r="E28" s="1"/>
      <c r="F28" s="879"/>
      <c r="G28" s="880"/>
      <c r="H28" s="881"/>
      <c r="I28" s="879"/>
      <c r="J28" s="880"/>
      <c r="K28" s="881"/>
      <c r="L28" s="857"/>
      <c r="M28" s="858"/>
      <c r="N28" s="857"/>
      <c r="O28" s="858"/>
      <c r="P28" s="857"/>
      <c r="Q28" s="858"/>
      <c r="R28" s="857"/>
      <c r="S28" s="858"/>
    </row>
    <row r="29" spans="1:19" ht="12.75">
      <c r="A29" s="876"/>
      <c r="B29" s="877"/>
      <c r="C29" s="878"/>
      <c r="D29" s="788"/>
      <c r="E29" s="1"/>
      <c r="F29" s="879"/>
      <c r="G29" s="880"/>
      <c r="H29" s="881"/>
      <c r="I29" s="879"/>
      <c r="J29" s="880"/>
      <c r="K29" s="881"/>
      <c r="L29" s="857"/>
      <c r="M29" s="858"/>
      <c r="N29" s="857"/>
      <c r="O29" s="858"/>
      <c r="P29" s="857"/>
      <c r="Q29" s="858"/>
      <c r="R29" s="857"/>
      <c r="S29" s="858"/>
    </row>
    <row r="30" spans="1:19" ht="12.75">
      <c r="A30" s="876"/>
      <c r="B30" s="877"/>
      <c r="C30" s="878"/>
      <c r="D30" s="788"/>
      <c r="E30" s="1"/>
      <c r="F30" s="879"/>
      <c r="G30" s="880"/>
      <c r="H30" s="881"/>
      <c r="I30" s="879"/>
      <c r="J30" s="880"/>
      <c r="K30" s="881"/>
      <c r="L30" s="857"/>
      <c r="M30" s="858"/>
      <c r="N30" s="857"/>
      <c r="O30" s="858"/>
      <c r="P30" s="857"/>
      <c r="Q30" s="858"/>
      <c r="R30" s="857"/>
      <c r="S30" s="858"/>
    </row>
    <row r="31" spans="1:19" ht="12.75">
      <c r="A31" s="876"/>
      <c r="B31" s="877"/>
      <c r="C31" s="878"/>
      <c r="D31" s="788"/>
      <c r="E31" s="165"/>
      <c r="F31" s="879"/>
      <c r="G31" s="880"/>
      <c r="H31" s="881"/>
      <c r="I31" s="879"/>
      <c r="J31" s="880"/>
      <c r="K31" s="881"/>
      <c r="L31" s="857"/>
      <c r="M31" s="858"/>
      <c r="N31" s="857"/>
      <c r="O31" s="858"/>
      <c r="P31" s="857"/>
      <c r="Q31" s="858"/>
      <c r="R31" s="857"/>
      <c r="S31" s="858"/>
    </row>
    <row r="32" spans="1:19" ht="12.75">
      <c r="A32" s="876"/>
      <c r="B32" s="877"/>
      <c r="C32" s="878"/>
      <c r="D32" s="788"/>
      <c r="E32" s="1"/>
      <c r="F32" s="879"/>
      <c r="G32" s="880"/>
      <c r="H32" s="881"/>
      <c r="I32" s="879"/>
      <c r="J32" s="880"/>
      <c r="K32" s="881"/>
      <c r="L32" s="857"/>
      <c r="M32" s="858"/>
      <c r="N32" s="857"/>
      <c r="O32" s="858"/>
      <c r="P32" s="857"/>
      <c r="Q32" s="858"/>
      <c r="R32" s="857"/>
      <c r="S32" s="858"/>
    </row>
    <row r="33" spans="1:19" ht="12.75">
      <c r="A33" s="876"/>
      <c r="B33" s="877"/>
      <c r="C33" s="878"/>
      <c r="D33" s="788"/>
      <c r="E33" s="1"/>
      <c r="F33" s="879"/>
      <c r="G33" s="880"/>
      <c r="H33" s="881"/>
      <c r="I33" s="879"/>
      <c r="J33" s="880"/>
      <c r="K33" s="881"/>
      <c r="L33" s="857"/>
      <c r="M33" s="858"/>
      <c r="N33" s="857"/>
      <c r="O33" s="858"/>
      <c r="P33" s="857"/>
      <c r="Q33" s="858"/>
      <c r="R33" s="857"/>
      <c r="S33" s="858"/>
    </row>
    <row r="34" spans="1:19" ht="12.75">
      <c r="A34" s="876"/>
      <c r="B34" s="877"/>
      <c r="C34" s="878"/>
      <c r="D34" s="788"/>
      <c r="E34" s="1"/>
      <c r="F34" s="879"/>
      <c r="G34" s="880"/>
      <c r="H34" s="881"/>
      <c r="I34" s="879"/>
      <c r="J34" s="880"/>
      <c r="K34" s="881"/>
      <c r="L34" s="857"/>
      <c r="M34" s="858"/>
      <c r="N34" s="857"/>
      <c r="O34" s="858"/>
      <c r="P34" s="857"/>
      <c r="Q34" s="858"/>
      <c r="R34" s="857"/>
      <c r="S34" s="858"/>
    </row>
    <row r="35" spans="1:19" ht="12.75">
      <c r="A35" s="876"/>
      <c r="B35" s="877"/>
      <c r="C35" s="878"/>
      <c r="D35" s="788"/>
      <c r="E35" s="1"/>
      <c r="F35" s="879"/>
      <c r="G35" s="880"/>
      <c r="H35" s="881"/>
      <c r="I35" s="879"/>
      <c r="J35" s="880"/>
      <c r="K35" s="881"/>
      <c r="L35" s="857"/>
      <c r="M35" s="858"/>
      <c r="N35" s="857"/>
      <c r="O35" s="858"/>
      <c r="P35" s="857"/>
      <c r="Q35" s="858"/>
      <c r="R35" s="857"/>
      <c r="S35" s="858"/>
    </row>
    <row r="36" spans="1:19" ht="12.75">
      <c r="A36" s="876"/>
      <c r="B36" s="877"/>
      <c r="C36" s="878"/>
      <c r="D36" s="788"/>
      <c r="E36" s="1"/>
      <c r="F36" s="879"/>
      <c r="G36" s="880"/>
      <c r="H36" s="881"/>
      <c r="I36" s="879"/>
      <c r="J36" s="880"/>
      <c r="K36" s="881"/>
      <c r="L36" s="857"/>
      <c r="M36" s="858"/>
      <c r="N36" s="857"/>
      <c r="O36" s="858"/>
      <c r="P36" s="857"/>
      <c r="Q36" s="858"/>
      <c r="R36" s="857"/>
      <c r="S36" s="858"/>
    </row>
    <row r="37" spans="1:19" ht="12.75">
      <c r="A37" s="876"/>
      <c r="B37" s="877"/>
      <c r="C37" s="878"/>
      <c r="D37" s="788"/>
      <c r="E37" s="1"/>
      <c r="F37" s="879"/>
      <c r="G37" s="880"/>
      <c r="H37" s="881"/>
      <c r="I37" s="879"/>
      <c r="J37" s="880"/>
      <c r="K37" s="881"/>
      <c r="L37" s="857"/>
      <c r="M37" s="858"/>
      <c r="N37" s="857"/>
      <c r="O37" s="858"/>
      <c r="P37" s="857"/>
      <c r="Q37" s="858"/>
      <c r="R37" s="857"/>
      <c r="S37" s="858"/>
    </row>
    <row r="38" spans="1:19" ht="12.75">
      <c r="A38" s="876"/>
      <c r="B38" s="877"/>
      <c r="C38" s="878"/>
      <c r="D38" s="788"/>
      <c r="E38" s="1"/>
      <c r="F38" s="879"/>
      <c r="G38" s="880"/>
      <c r="H38" s="881"/>
      <c r="I38" s="879"/>
      <c r="J38" s="880"/>
      <c r="K38" s="881"/>
      <c r="L38" s="857"/>
      <c r="M38" s="858"/>
      <c r="N38" s="857"/>
      <c r="O38" s="858"/>
      <c r="P38" s="857"/>
      <c r="Q38" s="858"/>
      <c r="R38" s="857"/>
      <c r="S38" s="858"/>
    </row>
    <row r="39" spans="1:19" ht="12.75">
      <c r="A39" s="876"/>
      <c r="B39" s="877"/>
      <c r="C39" s="878"/>
      <c r="D39" s="788"/>
      <c r="E39" s="1"/>
      <c r="F39" s="879"/>
      <c r="G39" s="880"/>
      <c r="H39" s="881"/>
      <c r="I39" s="879"/>
      <c r="J39" s="880"/>
      <c r="K39" s="881"/>
      <c r="L39" s="857"/>
      <c r="M39" s="858"/>
      <c r="N39" s="857"/>
      <c r="O39" s="858"/>
      <c r="P39" s="857"/>
      <c r="Q39" s="858"/>
      <c r="R39" s="857"/>
      <c r="S39" s="858"/>
    </row>
    <row r="40" spans="1:19" ht="12.75">
      <c r="A40" s="876"/>
      <c r="B40" s="877"/>
      <c r="C40" s="878"/>
      <c r="D40" s="788"/>
      <c r="E40" s="165"/>
      <c r="F40" s="879"/>
      <c r="G40" s="880"/>
      <c r="H40" s="881"/>
      <c r="I40" s="879"/>
      <c r="J40" s="880"/>
      <c r="K40" s="881"/>
      <c r="L40" s="857"/>
      <c r="M40" s="858"/>
      <c r="N40" s="857"/>
      <c r="O40" s="858"/>
      <c r="P40" s="857"/>
      <c r="Q40" s="858"/>
      <c r="R40" s="857"/>
      <c r="S40" s="858"/>
    </row>
    <row r="41" spans="1:19" ht="12.75">
      <c r="A41" s="876"/>
      <c r="B41" s="877"/>
      <c r="C41" s="878"/>
      <c r="D41" s="788"/>
      <c r="E41" s="165"/>
      <c r="F41" s="879"/>
      <c r="G41" s="880"/>
      <c r="H41" s="881"/>
      <c r="I41" s="879"/>
      <c r="J41" s="880"/>
      <c r="K41" s="881"/>
      <c r="L41" s="857"/>
      <c r="M41" s="858"/>
      <c r="N41" s="857"/>
      <c r="O41" s="858"/>
      <c r="P41" s="857"/>
      <c r="Q41" s="858"/>
      <c r="R41" s="857"/>
      <c r="S41" s="858"/>
    </row>
    <row r="42" spans="1:19" ht="12.75">
      <c r="A42" s="876"/>
      <c r="B42" s="877"/>
      <c r="C42" s="878"/>
      <c r="D42" s="788"/>
      <c r="E42" s="1"/>
      <c r="F42" s="879"/>
      <c r="G42" s="880"/>
      <c r="H42" s="881"/>
      <c r="I42" s="879"/>
      <c r="J42" s="880"/>
      <c r="K42" s="881"/>
      <c r="L42" s="857"/>
      <c r="M42" s="858"/>
      <c r="N42" s="857"/>
      <c r="O42" s="858"/>
      <c r="P42" s="857"/>
      <c r="Q42" s="858"/>
      <c r="R42" s="857"/>
      <c r="S42" s="858"/>
    </row>
    <row r="43" spans="1:19" ht="12.75">
      <c r="A43" s="876"/>
      <c r="B43" s="877"/>
      <c r="C43" s="878"/>
      <c r="D43" s="788"/>
      <c r="E43" s="1"/>
      <c r="F43" s="879"/>
      <c r="G43" s="880"/>
      <c r="H43" s="881"/>
      <c r="I43" s="879"/>
      <c r="J43" s="880"/>
      <c r="K43" s="881"/>
      <c r="L43" s="857"/>
      <c r="M43" s="858"/>
      <c r="N43" s="857"/>
      <c r="O43" s="858"/>
      <c r="P43" s="857"/>
      <c r="Q43" s="858"/>
      <c r="R43" s="857"/>
      <c r="S43" s="858"/>
    </row>
    <row r="44" spans="1:19" ht="12.75">
      <c r="A44" s="876"/>
      <c r="B44" s="877"/>
      <c r="C44" s="878"/>
      <c r="D44" s="788"/>
      <c r="E44" s="1"/>
      <c r="F44" s="879"/>
      <c r="G44" s="880"/>
      <c r="H44" s="881"/>
      <c r="I44" s="879"/>
      <c r="J44" s="880"/>
      <c r="K44" s="881"/>
      <c r="L44" s="857"/>
      <c r="M44" s="858"/>
      <c r="N44" s="857"/>
      <c r="O44" s="858"/>
      <c r="P44" s="857"/>
      <c r="Q44" s="858"/>
      <c r="R44" s="857"/>
      <c r="S44" s="858"/>
    </row>
    <row r="45" spans="1:19" ht="12.75">
      <c r="A45" s="876"/>
      <c r="B45" s="877"/>
      <c r="C45" s="878"/>
      <c r="D45" s="788"/>
      <c r="E45" s="1"/>
      <c r="F45" s="879"/>
      <c r="G45" s="880"/>
      <c r="H45" s="881"/>
      <c r="I45" s="879"/>
      <c r="J45" s="880"/>
      <c r="K45" s="881"/>
      <c r="L45" s="857"/>
      <c r="M45" s="858"/>
      <c r="N45" s="857"/>
      <c r="O45" s="858"/>
      <c r="P45" s="857"/>
      <c r="Q45" s="858"/>
      <c r="R45" s="857"/>
      <c r="S45" s="858"/>
    </row>
    <row r="46" spans="1:19" ht="12.75">
      <c r="A46" s="876"/>
      <c r="B46" s="877"/>
      <c r="C46" s="878"/>
      <c r="D46" s="788"/>
      <c r="E46" s="1"/>
      <c r="F46" s="879"/>
      <c r="G46" s="880"/>
      <c r="H46" s="881"/>
      <c r="I46" s="879"/>
      <c r="J46" s="880"/>
      <c r="K46" s="881"/>
      <c r="L46" s="857"/>
      <c r="M46" s="858"/>
      <c r="N46" s="857"/>
      <c r="O46" s="858"/>
      <c r="P46" s="857"/>
      <c r="Q46" s="858"/>
      <c r="R46" s="857"/>
      <c r="S46" s="858"/>
    </row>
    <row r="47" spans="1:19" ht="12.75">
      <c r="A47" s="876"/>
      <c r="B47" s="877"/>
      <c r="C47" s="878"/>
      <c r="D47" s="788"/>
      <c r="E47" s="1"/>
      <c r="F47" s="879"/>
      <c r="G47" s="880"/>
      <c r="H47" s="881"/>
      <c r="I47" s="879"/>
      <c r="J47" s="880"/>
      <c r="K47" s="881"/>
      <c r="L47" s="857"/>
      <c r="M47" s="858"/>
      <c r="N47" s="857"/>
      <c r="O47" s="858"/>
      <c r="P47" s="857"/>
      <c r="Q47" s="858"/>
      <c r="R47" s="857"/>
      <c r="S47" s="858"/>
    </row>
    <row r="48" spans="1:19" ht="12.75">
      <c r="A48" s="876"/>
      <c r="B48" s="877"/>
      <c r="C48" s="878"/>
      <c r="D48" s="788"/>
      <c r="E48" s="1"/>
      <c r="F48" s="879"/>
      <c r="G48" s="880"/>
      <c r="H48" s="881"/>
      <c r="I48" s="879"/>
      <c r="J48" s="880"/>
      <c r="K48" s="881"/>
      <c r="L48" s="857"/>
      <c r="M48" s="858"/>
      <c r="N48" s="857"/>
      <c r="O48" s="858"/>
      <c r="P48" s="857"/>
      <c r="Q48" s="858"/>
      <c r="R48" s="857"/>
      <c r="S48" s="858"/>
    </row>
    <row r="49" spans="1:19" ht="12.75">
      <c r="A49" s="876"/>
      <c r="B49" s="877"/>
      <c r="C49" s="878"/>
      <c r="D49" s="788"/>
      <c r="E49" s="165"/>
      <c r="F49" s="879"/>
      <c r="G49" s="880"/>
      <c r="H49" s="881"/>
      <c r="I49" s="879"/>
      <c r="J49" s="880"/>
      <c r="K49" s="881"/>
      <c r="L49" s="857"/>
      <c r="M49" s="858"/>
      <c r="N49" s="857"/>
      <c r="O49" s="858"/>
      <c r="P49" s="857"/>
      <c r="Q49" s="858"/>
      <c r="R49" s="857"/>
      <c r="S49" s="858"/>
    </row>
    <row r="50" spans="1:19" ht="12.75">
      <c r="A50" s="876"/>
      <c r="B50" s="877"/>
      <c r="C50" s="878"/>
      <c r="D50" s="788"/>
      <c r="E50" s="1"/>
      <c r="F50" s="879"/>
      <c r="G50" s="880"/>
      <c r="H50" s="881"/>
      <c r="I50" s="879"/>
      <c r="J50" s="880"/>
      <c r="K50" s="881"/>
      <c r="L50" s="857"/>
      <c r="M50" s="858"/>
      <c r="N50" s="857"/>
      <c r="O50" s="858"/>
      <c r="P50" s="857"/>
      <c r="Q50" s="858"/>
      <c r="R50" s="857"/>
      <c r="S50" s="858"/>
    </row>
    <row r="51" spans="1:19" ht="12.75">
      <c r="A51" s="876"/>
      <c r="B51" s="877"/>
      <c r="C51" s="878"/>
      <c r="D51" s="788"/>
      <c r="E51" s="1"/>
      <c r="F51" s="879"/>
      <c r="G51" s="880"/>
      <c r="H51" s="881"/>
      <c r="I51" s="879"/>
      <c r="J51" s="880"/>
      <c r="K51" s="881"/>
      <c r="L51" s="857"/>
      <c r="M51" s="858"/>
      <c r="N51" s="857"/>
      <c r="O51" s="858"/>
      <c r="P51" s="857"/>
      <c r="Q51" s="858"/>
      <c r="R51" s="857"/>
      <c r="S51" s="858"/>
    </row>
    <row r="52" spans="1:19" ht="12.75">
      <c r="A52" s="876"/>
      <c r="B52" s="877"/>
      <c r="C52" s="878"/>
      <c r="D52" s="788"/>
      <c r="E52" s="1"/>
      <c r="F52" s="879"/>
      <c r="G52" s="880"/>
      <c r="H52" s="881"/>
      <c r="I52" s="879"/>
      <c r="J52" s="880"/>
      <c r="K52" s="881"/>
      <c r="L52" s="857"/>
      <c r="M52" s="858"/>
      <c r="N52" s="857"/>
      <c r="O52" s="858"/>
      <c r="P52" s="857"/>
      <c r="Q52" s="858"/>
      <c r="R52" s="857"/>
      <c r="S52" s="858"/>
    </row>
    <row r="53" spans="1:19" ht="12.75">
      <c r="A53" s="876"/>
      <c r="B53" s="877"/>
      <c r="C53" s="878"/>
      <c r="D53" s="788"/>
      <c r="E53" s="1"/>
      <c r="F53" s="879"/>
      <c r="G53" s="880"/>
      <c r="H53" s="881"/>
      <c r="I53" s="879"/>
      <c r="J53" s="880"/>
      <c r="K53" s="881"/>
      <c r="L53" s="857"/>
      <c r="M53" s="858"/>
      <c r="N53" s="857"/>
      <c r="O53" s="858"/>
      <c r="P53" s="857"/>
      <c r="Q53" s="858"/>
      <c r="R53" s="857"/>
      <c r="S53" s="858"/>
    </row>
    <row r="54" spans="1:19" ht="12.75">
      <c r="A54" s="876"/>
      <c r="B54" s="877"/>
      <c r="C54" s="878"/>
      <c r="D54" s="788"/>
      <c r="E54" s="1"/>
      <c r="F54" s="879"/>
      <c r="G54" s="880"/>
      <c r="H54" s="881"/>
      <c r="I54" s="879"/>
      <c r="J54" s="880"/>
      <c r="K54" s="881"/>
      <c r="L54" s="857"/>
      <c r="M54" s="858"/>
      <c r="N54" s="857"/>
      <c r="O54" s="858"/>
      <c r="P54" s="857"/>
      <c r="Q54" s="858"/>
      <c r="R54" s="857"/>
      <c r="S54" s="858"/>
    </row>
    <row r="55" spans="1:19" ht="12.75">
      <c r="A55" s="876"/>
      <c r="B55" s="877"/>
      <c r="C55" s="878"/>
      <c r="D55" s="788"/>
      <c r="E55" s="1"/>
      <c r="F55" s="879"/>
      <c r="G55" s="880"/>
      <c r="H55" s="881"/>
      <c r="I55" s="879"/>
      <c r="J55" s="880"/>
      <c r="K55" s="881"/>
      <c r="L55" s="857"/>
      <c r="M55" s="858"/>
      <c r="N55" s="857"/>
      <c r="O55" s="858"/>
      <c r="P55" s="857"/>
      <c r="Q55" s="858"/>
      <c r="R55" s="857"/>
      <c r="S55" s="858"/>
    </row>
    <row r="56" spans="1:19" ht="12.75">
      <c r="A56" s="876"/>
      <c r="B56" s="877"/>
      <c r="C56" s="878"/>
      <c r="D56" s="788"/>
      <c r="E56" s="165"/>
      <c r="F56" s="879"/>
      <c r="G56" s="880"/>
      <c r="H56" s="881"/>
      <c r="I56" s="879"/>
      <c r="J56" s="880"/>
      <c r="K56" s="881"/>
      <c r="L56" s="857"/>
      <c r="M56" s="858"/>
      <c r="N56" s="857"/>
      <c r="O56" s="858"/>
      <c r="P56" s="857"/>
      <c r="Q56" s="858"/>
      <c r="R56" s="857"/>
      <c r="S56" s="858"/>
    </row>
    <row r="57" spans="1:19" ht="12.75">
      <c r="A57" s="876"/>
      <c r="B57" s="877"/>
      <c r="C57" s="878"/>
      <c r="D57" s="788"/>
      <c r="E57" s="1"/>
      <c r="F57" s="879"/>
      <c r="G57" s="880"/>
      <c r="H57" s="881"/>
      <c r="I57" s="879"/>
      <c r="J57" s="880"/>
      <c r="K57" s="881"/>
      <c r="L57" s="857"/>
      <c r="M57" s="858"/>
      <c r="N57" s="857"/>
      <c r="O57" s="858"/>
      <c r="P57" s="857"/>
      <c r="Q57" s="858"/>
      <c r="R57" s="857"/>
      <c r="S57" s="858"/>
    </row>
    <row r="58" spans="1:19" ht="12.75">
      <c r="A58" s="876"/>
      <c r="B58" s="877"/>
      <c r="C58" s="878"/>
      <c r="D58" s="788"/>
      <c r="E58" s="1"/>
      <c r="F58" s="879"/>
      <c r="G58" s="880"/>
      <c r="H58" s="881"/>
      <c r="I58" s="879"/>
      <c r="J58" s="880"/>
      <c r="K58" s="881"/>
      <c r="L58" s="857"/>
      <c r="M58" s="858"/>
      <c r="N58" s="857"/>
      <c r="O58" s="858"/>
      <c r="P58" s="857"/>
      <c r="Q58" s="858"/>
      <c r="R58" s="857"/>
      <c r="S58" s="858"/>
    </row>
    <row r="59" spans="1:19" ht="12.75">
      <c r="A59" s="876"/>
      <c r="B59" s="877"/>
      <c r="C59" s="878"/>
      <c r="D59" s="788"/>
      <c r="E59" s="1"/>
      <c r="F59" s="879"/>
      <c r="G59" s="880"/>
      <c r="H59" s="881"/>
      <c r="I59" s="879"/>
      <c r="J59" s="880"/>
      <c r="K59" s="881"/>
      <c r="L59" s="857"/>
      <c r="M59" s="858"/>
      <c r="N59" s="857"/>
      <c r="O59" s="858"/>
      <c r="P59" s="857"/>
      <c r="Q59" s="858"/>
      <c r="R59" s="857"/>
      <c r="S59" s="858"/>
    </row>
    <row r="60" spans="1:19" ht="12.75">
      <c r="A60" s="876"/>
      <c r="B60" s="877"/>
      <c r="C60" s="878"/>
      <c r="D60" s="788"/>
      <c r="E60" s="1"/>
      <c r="F60" s="879"/>
      <c r="G60" s="880"/>
      <c r="H60" s="881"/>
      <c r="I60" s="879"/>
      <c r="J60" s="880"/>
      <c r="K60" s="881"/>
      <c r="L60" s="857"/>
      <c r="M60" s="858"/>
      <c r="N60" s="857"/>
      <c r="O60" s="858"/>
      <c r="P60" s="857"/>
      <c r="Q60" s="858"/>
      <c r="R60" s="857"/>
      <c r="S60" s="858"/>
    </row>
    <row r="61" spans="1:19" ht="12.75">
      <c r="A61" s="876"/>
      <c r="B61" s="877"/>
      <c r="C61" s="878"/>
      <c r="D61" s="788"/>
      <c r="E61" s="1"/>
      <c r="F61" s="879"/>
      <c r="G61" s="880"/>
      <c r="H61" s="881"/>
      <c r="I61" s="879"/>
      <c r="J61" s="880"/>
      <c r="K61" s="881"/>
      <c r="L61" s="857"/>
      <c r="M61" s="858"/>
      <c r="N61" s="857"/>
      <c r="O61" s="858"/>
      <c r="P61" s="857"/>
      <c r="Q61" s="858"/>
      <c r="R61" s="857"/>
      <c r="S61" s="858"/>
    </row>
    <row r="62" spans="1:19" ht="12.75">
      <c r="A62" s="876"/>
      <c r="B62" s="877"/>
      <c r="C62" s="878"/>
      <c r="D62" s="788"/>
      <c r="E62" s="1"/>
      <c r="F62" s="879"/>
      <c r="G62" s="880"/>
      <c r="H62" s="881"/>
      <c r="I62" s="879"/>
      <c r="J62" s="880"/>
      <c r="K62" s="881"/>
      <c r="L62" s="857"/>
      <c r="M62" s="858"/>
      <c r="N62" s="857"/>
      <c r="O62" s="858"/>
      <c r="P62" s="857"/>
      <c r="Q62" s="858"/>
      <c r="R62" s="857"/>
      <c r="S62" s="858"/>
    </row>
    <row r="63" spans="1:19" ht="12.75">
      <c r="A63" s="876"/>
      <c r="B63" s="877"/>
      <c r="C63" s="878"/>
      <c r="D63" s="788"/>
      <c r="E63" s="1"/>
      <c r="F63" s="879"/>
      <c r="G63" s="880"/>
      <c r="H63" s="881"/>
      <c r="I63" s="879"/>
      <c r="J63" s="880"/>
      <c r="K63" s="881"/>
      <c r="L63" s="857"/>
      <c r="M63" s="858"/>
      <c r="N63" s="857"/>
      <c r="O63" s="858"/>
      <c r="P63" s="857"/>
      <c r="Q63" s="858"/>
      <c r="R63" s="857"/>
      <c r="S63" s="858"/>
    </row>
    <row r="64" spans="1:19" ht="12.75">
      <c r="A64" s="876"/>
      <c r="B64" s="877"/>
      <c r="C64" s="878"/>
      <c r="D64" s="788"/>
      <c r="E64" s="165"/>
      <c r="F64" s="879"/>
      <c r="G64" s="880"/>
      <c r="H64" s="881"/>
      <c r="I64" s="879"/>
      <c r="J64" s="880"/>
      <c r="K64" s="881"/>
      <c r="L64" s="857"/>
      <c r="M64" s="858"/>
      <c r="N64" s="857"/>
      <c r="O64" s="858"/>
      <c r="P64" s="857"/>
      <c r="Q64" s="858"/>
      <c r="R64" s="857"/>
      <c r="S64" s="858"/>
    </row>
    <row r="65" spans="1:19" ht="12.75">
      <c r="A65" s="876"/>
      <c r="B65" s="877"/>
      <c r="C65" s="878"/>
      <c r="D65" s="788"/>
      <c r="E65" s="1"/>
      <c r="F65" s="879"/>
      <c r="G65" s="880"/>
      <c r="H65" s="881"/>
      <c r="I65" s="879"/>
      <c r="J65" s="880"/>
      <c r="K65" s="881"/>
      <c r="L65" s="857"/>
      <c r="M65" s="858"/>
      <c r="N65" s="857"/>
      <c r="O65" s="858"/>
      <c r="P65" s="857"/>
      <c r="Q65" s="858"/>
      <c r="R65" s="857"/>
      <c r="S65" s="858"/>
    </row>
    <row r="66" spans="1:19" ht="12.75">
      <c r="A66" s="876"/>
      <c r="B66" s="877"/>
      <c r="C66" s="878"/>
      <c r="D66" s="788"/>
      <c r="E66" s="1"/>
      <c r="F66" s="879"/>
      <c r="G66" s="880"/>
      <c r="H66" s="881"/>
      <c r="I66" s="879"/>
      <c r="J66" s="880"/>
      <c r="K66" s="881"/>
      <c r="L66" s="857"/>
      <c r="M66" s="858"/>
      <c r="N66" s="857"/>
      <c r="O66" s="858"/>
      <c r="P66" s="857"/>
      <c r="Q66" s="858"/>
      <c r="R66" s="857"/>
      <c r="S66" s="858"/>
    </row>
    <row r="67" spans="1:19" ht="12.75">
      <c r="A67" s="876"/>
      <c r="B67" s="877"/>
      <c r="C67" s="878"/>
      <c r="D67" s="788"/>
      <c r="E67" s="1"/>
      <c r="F67" s="879"/>
      <c r="G67" s="880"/>
      <c r="H67" s="881"/>
      <c r="I67" s="879"/>
      <c r="J67" s="880"/>
      <c r="K67" s="881"/>
      <c r="L67" s="857"/>
      <c r="M67" s="858"/>
      <c r="N67" s="857"/>
      <c r="O67" s="858"/>
      <c r="P67" s="857"/>
      <c r="Q67" s="858"/>
      <c r="R67" s="857"/>
      <c r="S67" s="858"/>
    </row>
    <row r="68" spans="1:19" ht="12.75">
      <c r="A68" s="876"/>
      <c r="B68" s="877"/>
      <c r="C68" s="878"/>
      <c r="D68" s="788"/>
      <c r="E68" s="1"/>
      <c r="F68" s="879"/>
      <c r="G68" s="880"/>
      <c r="H68" s="881"/>
      <c r="I68" s="879"/>
      <c r="J68" s="880"/>
      <c r="K68" s="881"/>
      <c r="L68" s="857"/>
      <c r="M68" s="858"/>
      <c r="N68" s="857"/>
      <c r="O68" s="858"/>
      <c r="P68" s="857"/>
      <c r="Q68" s="858"/>
      <c r="R68" s="857"/>
      <c r="S68" s="858"/>
    </row>
    <row r="69" spans="1:19" ht="12.75">
      <c r="A69" s="876"/>
      <c r="B69" s="877"/>
      <c r="C69" s="878"/>
      <c r="D69" s="788"/>
      <c r="E69" s="1"/>
      <c r="F69" s="879"/>
      <c r="G69" s="880"/>
      <c r="H69" s="881"/>
      <c r="I69" s="879"/>
      <c r="J69" s="880"/>
      <c r="K69" s="881"/>
      <c r="L69" s="857"/>
      <c r="M69" s="858"/>
      <c r="N69" s="857"/>
      <c r="O69" s="858"/>
      <c r="P69" s="857"/>
      <c r="Q69" s="858"/>
      <c r="R69" s="857"/>
      <c r="S69" s="858"/>
    </row>
    <row r="70" spans="1:19" ht="12.75">
      <c r="A70" s="876"/>
      <c r="B70" s="877"/>
      <c r="C70" s="878"/>
      <c r="D70" s="788"/>
      <c r="E70" s="165"/>
      <c r="F70" s="879"/>
      <c r="G70" s="880"/>
      <c r="H70" s="881"/>
      <c r="I70" s="879"/>
      <c r="J70" s="880"/>
      <c r="K70" s="881"/>
      <c r="L70" s="857"/>
      <c r="M70" s="858"/>
      <c r="N70" s="857"/>
      <c r="O70" s="858"/>
      <c r="P70" s="857"/>
      <c r="Q70" s="858"/>
      <c r="R70" s="857"/>
      <c r="S70" s="858"/>
    </row>
    <row r="71" spans="1:19" ht="12.75">
      <c r="A71" s="876"/>
      <c r="B71" s="877"/>
      <c r="C71" s="878"/>
      <c r="D71" s="788"/>
      <c r="E71" s="1"/>
      <c r="F71" s="879"/>
      <c r="G71" s="880"/>
      <c r="H71" s="881"/>
      <c r="I71" s="879"/>
      <c r="J71" s="880"/>
      <c r="K71" s="881"/>
      <c r="L71" s="857"/>
      <c r="M71" s="858"/>
      <c r="N71" s="857"/>
      <c r="O71" s="858"/>
      <c r="P71" s="857"/>
      <c r="Q71" s="858"/>
      <c r="R71" s="857"/>
      <c r="S71" s="858"/>
    </row>
    <row r="72" spans="1:19" ht="12.75">
      <c r="A72" s="876"/>
      <c r="B72" s="877"/>
      <c r="C72" s="878"/>
      <c r="D72" s="788"/>
      <c r="E72" s="1"/>
      <c r="F72" s="879"/>
      <c r="G72" s="880"/>
      <c r="H72" s="881"/>
      <c r="I72" s="879"/>
      <c r="J72" s="880"/>
      <c r="K72" s="881"/>
      <c r="L72" s="857"/>
      <c r="M72" s="858"/>
      <c r="N72" s="857"/>
      <c r="O72" s="858"/>
      <c r="P72" s="857"/>
      <c r="Q72" s="858"/>
      <c r="R72" s="857"/>
      <c r="S72" s="858"/>
    </row>
    <row r="73" spans="1:19" ht="12.75">
      <c r="A73" s="876"/>
      <c r="B73" s="877"/>
      <c r="C73" s="878"/>
      <c r="D73" s="788"/>
      <c r="E73" s="165"/>
      <c r="F73" s="879"/>
      <c r="G73" s="880"/>
      <c r="H73" s="881"/>
      <c r="I73" s="879"/>
      <c r="J73" s="880"/>
      <c r="K73" s="881"/>
      <c r="L73" s="857"/>
      <c r="M73" s="858"/>
      <c r="N73" s="857"/>
      <c r="O73" s="858"/>
      <c r="P73" s="857"/>
      <c r="Q73" s="858"/>
      <c r="R73" s="857"/>
      <c r="S73" s="858"/>
    </row>
    <row r="74" spans="1:19" ht="9.75">
      <c r="A74" s="167"/>
      <c r="B74" s="169"/>
      <c r="C74" s="170"/>
      <c r="D74" s="171"/>
      <c r="E74" s="171"/>
      <c r="F74" s="167"/>
      <c r="G74" s="167"/>
      <c r="H74" s="167"/>
      <c r="I74" s="167"/>
      <c r="J74" s="167"/>
      <c r="K74" s="167"/>
      <c r="L74" s="167"/>
      <c r="M74" s="167"/>
      <c r="N74" s="167"/>
      <c r="O74" s="167"/>
      <c r="P74" s="167"/>
      <c r="Q74" s="167"/>
      <c r="R74" s="167"/>
      <c r="S74" s="167"/>
    </row>
    <row r="75" spans="1:19" ht="9.75">
      <c r="A75" s="167"/>
      <c r="B75" s="172"/>
      <c r="C75" s="170"/>
      <c r="D75" s="171"/>
      <c r="E75" s="171"/>
      <c r="F75" s="167"/>
      <c r="G75" s="167"/>
      <c r="H75" s="167"/>
      <c r="I75" s="167"/>
      <c r="J75" s="167"/>
      <c r="K75" s="167"/>
      <c r="L75" s="167"/>
      <c r="M75" s="167"/>
      <c r="N75" s="167"/>
      <c r="O75" s="167"/>
      <c r="P75" s="167"/>
      <c r="Q75" s="167"/>
      <c r="R75" s="167"/>
      <c r="S75" s="167"/>
    </row>
    <row r="76" spans="1:19" ht="9.75">
      <c r="A76" s="167"/>
      <c r="B76" s="172"/>
      <c r="C76" s="170"/>
      <c r="D76" s="171"/>
      <c r="E76" s="171"/>
      <c r="F76" s="167"/>
      <c r="G76" s="167"/>
      <c r="H76" s="167"/>
      <c r="I76" s="167"/>
      <c r="J76" s="167"/>
      <c r="K76" s="167"/>
      <c r="L76" s="167"/>
      <c r="M76" s="167"/>
      <c r="N76" s="167"/>
      <c r="O76" s="167"/>
      <c r="P76" s="167"/>
      <c r="Q76" s="167"/>
      <c r="R76" s="167"/>
      <c r="S76" s="167"/>
    </row>
    <row r="77" spans="1:19" ht="9.75">
      <c r="A77" s="167"/>
      <c r="B77" s="172"/>
      <c r="C77" s="170"/>
      <c r="D77" s="171"/>
      <c r="E77" s="171"/>
      <c r="F77" s="167"/>
      <c r="G77" s="167"/>
      <c r="H77" s="167"/>
      <c r="I77" s="167"/>
      <c r="J77" s="167"/>
      <c r="K77" s="167"/>
      <c r="L77" s="167"/>
      <c r="M77" s="167"/>
      <c r="N77" s="167"/>
      <c r="O77" s="167"/>
      <c r="P77" s="167"/>
      <c r="Q77" s="167"/>
      <c r="R77" s="167"/>
      <c r="S77" s="167"/>
    </row>
    <row r="78" spans="1:19" ht="9.75">
      <c r="A78" s="167"/>
      <c r="B78" s="172"/>
      <c r="C78" s="170"/>
      <c r="D78" s="171"/>
      <c r="E78" s="171"/>
      <c r="F78" s="167"/>
      <c r="G78" s="167"/>
      <c r="H78" s="167"/>
      <c r="I78" s="167"/>
      <c r="J78" s="167"/>
      <c r="K78" s="167"/>
      <c r="L78" s="167"/>
      <c r="M78" s="167"/>
      <c r="N78" s="167"/>
      <c r="O78" s="167"/>
      <c r="P78" s="167"/>
      <c r="Q78" s="167"/>
      <c r="R78" s="167"/>
      <c r="S78" s="167"/>
    </row>
    <row r="79" spans="1:19" ht="9.75">
      <c r="A79" s="167"/>
      <c r="B79" s="172"/>
      <c r="C79" s="170"/>
      <c r="D79" s="171"/>
      <c r="E79" s="171"/>
      <c r="F79" s="167"/>
      <c r="G79" s="167"/>
      <c r="H79" s="167"/>
      <c r="I79" s="167"/>
      <c r="J79" s="167"/>
      <c r="K79" s="167"/>
      <c r="L79" s="167"/>
      <c r="M79" s="167"/>
      <c r="N79" s="167"/>
      <c r="O79" s="167"/>
      <c r="P79" s="167"/>
      <c r="Q79" s="167"/>
      <c r="R79" s="167"/>
      <c r="S79" s="167"/>
    </row>
    <row r="80" spans="1:19" ht="9.75">
      <c r="A80" s="167"/>
      <c r="B80" s="172"/>
      <c r="C80" s="170"/>
      <c r="D80" s="171"/>
      <c r="E80" s="171"/>
      <c r="F80" s="167"/>
      <c r="G80" s="167"/>
      <c r="H80" s="167"/>
      <c r="I80" s="167"/>
      <c r="J80" s="167"/>
      <c r="K80" s="167"/>
      <c r="L80" s="167"/>
      <c r="M80" s="167"/>
      <c r="N80" s="167"/>
      <c r="O80" s="167"/>
      <c r="P80" s="167"/>
      <c r="Q80" s="167"/>
      <c r="R80" s="167"/>
      <c r="S80" s="167"/>
    </row>
    <row r="81" spans="1:19" ht="9.75">
      <c r="A81" s="167"/>
      <c r="B81" s="172"/>
      <c r="C81" s="170"/>
      <c r="D81" s="171"/>
      <c r="E81" s="171"/>
      <c r="F81" s="167"/>
      <c r="G81" s="167"/>
      <c r="H81" s="167"/>
      <c r="I81" s="167"/>
      <c r="J81" s="167"/>
      <c r="K81" s="167"/>
      <c r="L81" s="167"/>
      <c r="M81" s="167"/>
      <c r="N81" s="167"/>
      <c r="O81" s="167"/>
      <c r="P81" s="167"/>
      <c r="Q81" s="167"/>
      <c r="R81" s="167"/>
      <c r="S81" s="167"/>
    </row>
    <row r="82" spans="1:19" ht="9.75">
      <c r="A82" s="167"/>
      <c r="B82" s="172"/>
      <c r="C82" s="170"/>
      <c r="D82" s="171"/>
      <c r="E82" s="171"/>
      <c r="F82" s="167"/>
      <c r="G82" s="167"/>
      <c r="H82" s="167"/>
      <c r="I82" s="167"/>
      <c r="J82" s="167"/>
      <c r="K82" s="167"/>
      <c r="L82" s="167"/>
      <c r="M82" s="167"/>
      <c r="N82" s="167"/>
      <c r="O82" s="167"/>
      <c r="P82" s="167"/>
      <c r="Q82" s="167"/>
      <c r="R82" s="167"/>
      <c r="S82" s="167"/>
    </row>
    <row r="83" spans="1:19" ht="9.75">
      <c r="A83" s="167"/>
      <c r="B83" s="172"/>
      <c r="C83" s="170"/>
      <c r="D83" s="171"/>
      <c r="E83" s="171"/>
      <c r="F83" s="167"/>
      <c r="G83" s="167"/>
      <c r="H83" s="167"/>
      <c r="I83" s="167"/>
      <c r="J83" s="167"/>
      <c r="K83" s="167"/>
      <c r="L83" s="167"/>
      <c r="M83" s="167"/>
      <c r="N83" s="167"/>
      <c r="O83" s="167"/>
      <c r="P83" s="167"/>
      <c r="Q83" s="167"/>
      <c r="R83" s="167"/>
      <c r="S83" s="167"/>
    </row>
    <row r="84" spans="1:19" ht="9.75">
      <c r="A84" s="167"/>
      <c r="B84" s="172"/>
      <c r="C84" s="170"/>
      <c r="D84" s="171"/>
      <c r="E84" s="171"/>
      <c r="F84" s="167"/>
      <c r="G84" s="167"/>
      <c r="H84" s="167"/>
      <c r="I84" s="167"/>
      <c r="J84" s="167"/>
      <c r="K84" s="167"/>
      <c r="L84" s="167"/>
      <c r="M84" s="167"/>
      <c r="N84" s="167"/>
      <c r="O84" s="167"/>
      <c r="P84" s="167"/>
      <c r="Q84" s="167"/>
      <c r="R84" s="167"/>
      <c r="S84" s="167"/>
    </row>
    <row r="85" spans="1:19" ht="9.75">
      <c r="A85" s="167"/>
      <c r="B85" s="172"/>
      <c r="C85" s="170"/>
      <c r="D85" s="171"/>
      <c r="E85" s="171"/>
      <c r="F85" s="167"/>
      <c r="G85" s="167"/>
      <c r="H85" s="167"/>
      <c r="I85" s="167"/>
      <c r="J85" s="167"/>
      <c r="K85" s="167"/>
      <c r="L85" s="167"/>
      <c r="M85" s="167"/>
      <c r="N85" s="167"/>
      <c r="O85" s="167"/>
      <c r="P85" s="167"/>
      <c r="Q85" s="167"/>
      <c r="R85" s="167"/>
      <c r="S85" s="167"/>
    </row>
    <row r="86" spans="1:19" ht="9.75">
      <c r="A86" s="167"/>
      <c r="B86" s="172"/>
      <c r="C86" s="170"/>
      <c r="D86" s="171"/>
      <c r="E86" s="171"/>
      <c r="F86" s="167"/>
      <c r="G86" s="167"/>
      <c r="H86" s="167"/>
      <c r="I86" s="167"/>
      <c r="J86" s="167"/>
      <c r="K86" s="167"/>
      <c r="L86" s="167"/>
      <c r="M86" s="167"/>
      <c r="N86" s="167"/>
      <c r="O86" s="167"/>
      <c r="P86" s="167"/>
      <c r="Q86" s="167"/>
      <c r="R86" s="167"/>
      <c r="S86" s="167"/>
    </row>
    <row r="87" spans="1:19" ht="9.75">
      <c r="A87" s="167"/>
      <c r="B87" s="172"/>
      <c r="C87" s="170"/>
      <c r="D87" s="171"/>
      <c r="E87" s="171"/>
      <c r="F87" s="167"/>
      <c r="G87" s="167"/>
      <c r="H87" s="167"/>
      <c r="I87" s="167"/>
      <c r="J87" s="167"/>
      <c r="K87" s="167"/>
      <c r="L87" s="167"/>
      <c r="M87" s="167"/>
      <c r="N87" s="167"/>
      <c r="O87" s="167"/>
      <c r="P87" s="167"/>
      <c r="Q87" s="167"/>
      <c r="R87" s="167"/>
      <c r="S87" s="167"/>
    </row>
    <row r="88" spans="1:19" ht="9.75">
      <c r="A88" s="167"/>
      <c r="B88" s="172"/>
      <c r="C88" s="170"/>
      <c r="D88" s="171"/>
      <c r="E88" s="171"/>
      <c r="F88" s="167"/>
      <c r="G88" s="167"/>
      <c r="H88" s="167"/>
      <c r="I88" s="167"/>
      <c r="J88" s="167"/>
      <c r="K88" s="167"/>
      <c r="L88" s="167"/>
      <c r="M88" s="167"/>
      <c r="N88" s="167"/>
      <c r="O88" s="167"/>
      <c r="P88" s="167"/>
      <c r="Q88" s="167"/>
      <c r="R88" s="167"/>
      <c r="S88" s="167"/>
    </row>
    <row r="89" spans="1:19" ht="9.75">
      <c r="A89" s="167"/>
      <c r="B89" s="172"/>
      <c r="C89" s="170"/>
      <c r="D89" s="171"/>
      <c r="E89" s="171"/>
      <c r="F89" s="167"/>
      <c r="G89" s="167"/>
      <c r="H89" s="167"/>
      <c r="I89" s="167"/>
      <c r="J89" s="167"/>
      <c r="K89" s="167"/>
      <c r="L89" s="167"/>
      <c r="M89" s="167"/>
      <c r="N89" s="167"/>
      <c r="O89" s="167"/>
      <c r="P89" s="167"/>
      <c r="Q89" s="167"/>
      <c r="R89" s="167"/>
      <c r="S89" s="167"/>
    </row>
    <row r="90" spans="1:19" ht="9.75">
      <c r="A90" s="167"/>
      <c r="B90" s="172"/>
      <c r="C90" s="170"/>
      <c r="D90" s="171"/>
      <c r="E90" s="171"/>
      <c r="F90" s="167"/>
      <c r="G90" s="167"/>
      <c r="H90" s="167"/>
      <c r="I90" s="167"/>
      <c r="J90" s="167"/>
      <c r="K90" s="167"/>
      <c r="L90" s="167"/>
      <c r="M90" s="167"/>
      <c r="N90" s="167"/>
      <c r="O90" s="167"/>
      <c r="P90" s="167"/>
      <c r="Q90" s="167"/>
      <c r="R90" s="167"/>
      <c r="S90" s="167"/>
    </row>
    <row r="91" spans="1:19" ht="9.75">
      <c r="A91" s="167"/>
      <c r="B91" s="172"/>
      <c r="C91" s="170"/>
      <c r="D91" s="171"/>
      <c r="E91" s="171"/>
      <c r="F91" s="167"/>
      <c r="G91" s="167"/>
      <c r="H91" s="167"/>
      <c r="I91" s="167"/>
      <c r="J91" s="167"/>
      <c r="K91" s="167"/>
      <c r="L91" s="167"/>
      <c r="M91" s="167"/>
      <c r="N91" s="167"/>
      <c r="O91" s="167"/>
      <c r="P91" s="167"/>
      <c r="Q91" s="167"/>
      <c r="R91" s="167"/>
      <c r="S91" s="167"/>
    </row>
    <row r="92" spans="1:19" ht="9.75">
      <c r="A92" s="167"/>
      <c r="B92" s="172"/>
      <c r="C92" s="170"/>
      <c r="D92" s="171"/>
      <c r="E92" s="171"/>
      <c r="F92" s="167"/>
      <c r="G92" s="167"/>
      <c r="H92" s="167"/>
      <c r="I92" s="167"/>
      <c r="J92" s="167"/>
      <c r="K92" s="167"/>
      <c r="L92" s="167"/>
      <c r="M92" s="167"/>
      <c r="N92" s="167"/>
      <c r="O92" s="167"/>
      <c r="P92" s="167"/>
      <c r="Q92" s="167"/>
      <c r="R92" s="167"/>
      <c r="S92" s="167"/>
    </row>
    <row r="93" spans="1:19" ht="9.75">
      <c r="A93" s="167"/>
      <c r="B93" s="172"/>
      <c r="C93" s="170"/>
      <c r="D93" s="171"/>
      <c r="E93" s="171"/>
      <c r="F93" s="167"/>
      <c r="G93" s="167"/>
      <c r="H93" s="167"/>
      <c r="I93" s="167"/>
      <c r="J93" s="167"/>
      <c r="K93" s="167"/>
      <c r="L93" s="167"/>
      <c r="M93" s="167"/>
      <c r="N93" s="167"/>
      <c r="O93" s="167"/>
      <c r="P93" s="167"/>
      <c r="Q93" s="167"/>
      <c r="R93" s="167"/>
      <c r="S93" s="167"/>
    </row>
    <row r="94" spans="1:19" ht="9.75">
      <c r="A94" s="167"/>
      <c r="B94" s="172"/>
      <c r="C94" s="170"/>
      <c r="D94" s="171"/>
      <c r="E94" s="171"/>
      <c r="F94" s="167"/>
      <c r="G94" s="167"/>
      <c r="H94" s="167"/>
      <c r="I94" s="167"/>
      <c r="J94" s="167"/>
      <c r="K94" s="167"/>
      <c r="L94" s="167"/>
      <c r="M94" s="167"/>
      <c r="N94" s="167"/>
      <c r="O94" s="167"/>
      <c r="P94" s="167"/>
      <c r="Q94" s="167"/>
      <c r="R94" s="167"/>
      <c r="S94" s="167"/>
    </row>
    <row r="95" spans="1:19" ht="9.75">
      <c r="A95" s="167"/>
      <c r="B95" s="172"/>
      <c r="C95" s="170"/>
      <c r="D95" s="171"/>
      <c r="E95" s="171"/>
      <c r="F95" s="167"/>
      <c r="G95" s="167"/>
      <c r="H95" s="167"/>
      <c r="I95" s="167"/>
      <c r="J95" s="167"/>
      <c r="K95" s="167"/>
      <c r="L95" s="167"/>
      <c r="M95" s="167"/>
      <c r="N95" s="167"/>
      <c r="O95" s="167"/>
      <c r="P95" s="167"/>
      <c r="Q95" s="167"/>
      <c r="R95" s="167"/>
      <c r="S95" s="167"/>
    </row>
    <row r="96" spans="1:19" ht="9.75">
      <c r="A96" s="167"/>
      <c r="B96" s="172"/>
      <c r="C96" s="170"/>
      <c r="D96" s="171"/>
      <c r="E96" s="171"/>
      <c r="F96" s="167"/>
      <c r="G96" s="167"/>
      <c r="H96" s="167"/>
      <c r="I96" s="167"/>
      <c r="J96" s="167"/>
      <c r="K96" s="167"/>
      <c r="L96" s="167"/>
      <c r="M96" s="167"/>
      <c r="N96" s="167"/>
      <c r="O96" s="167"/>
      <c r="P96" s="167"/>
      <c r="Q96" s="167"/>
      <c r="R96" s="167"/>
      <c r="S96" s="167"/>
    </row>
    <row r="97" spans="1:19" ht="9.75">
      <c r="A97" s="167"/>
      <c r="B97" s="172"/>
      <c r="C97" s="170"/>
      <c r="D97" s="171"/>
      <c r="E97" s="171"/>
      <c r="F97" s="167"/>
      <c r="G97" s="167"/>
      <c r="H97" s="167"/>
      <c r="I97" s="167"/>
      <c r="J97" s="167"/>
      <c r="K97" s="167"/>
      <c r="L97" s="167"/>
      <c r="M97" s="167"/>
      <c r="N97" s="167"/>
      <c r="O97" s="167"/>
      <c r="P97" s="167"/>
      <c r="Q97" s="167"/>
      <c r="R97" s="167"/>
      <c r="S97" s="167"/>
    </row>
    <row r="98" spans="1:19" ht="9.75">
      <c r="A98" s="167"/>
      <c r="B98" s="172"/>
      <c r="C98" s="170"/>
      <c r="D98" s="171"/>
      <c r="E98" s="171"/>
      <c r="F98" s="167"/>
      <c r="G98" s="167"/>
      <c r="H98" s="167"/>
      <c r="I98" s="167"/>
      <c r="J98" s="167"/>
      <c r="K98" s="167"/>
      <c r="L98" s="167"/>
      <c r="M98" s="167"/>
      <c r="N98" s="167"/>
      <c r="O98" s="167"/>
      <c r="P98" s="167"/>
      <c r="Q98" s="167"/>
      <c r="R98" s="167"/>
      <c r="S98" s="167"/>
    </row>
    <row r="99" spans="1:19" ht="9.75">
      <c r="A99" s="167"/>
      <c r="B99" s="172"/>
      <c r="C99" s="170"/>
      <c r="D99" s="171"/>
      <c r="E99" s="171"/>
      <c r="F99" s="167"/>
      <c r="G99" s="167"/>
      <c r="H99" s="167"/>
      <c r="I99" s="167"/>
      <c r="J99" s="167"/>
      <c r="K99" s="167"/>
      <c r="L99" s="167"/>
      <c r="M99" s="167"/>
      <c r="N99" s="167"/>
      <c r="O99" s="167"/>
      <c r="P99" s="167"/>
      <c r="Q99" s="167"/>
      <c r="R99" s="167"/>
      <c r="S99" s="167"/>
    </row>
    <row r="100" spans="1:19" ht="9.75">
      <c r="A100" s="167"/>
      <c r="B100" s="172"/>
      <c r="C100" s="170"/>
      <c r="D100" s="171"/>
      <c r="E100" s="171"/>
      <c r="F100" s="167"/>
      <c r="G100" s="167"/>
      <c r="H100" s="167"/>
      <c r="I100" s="167"/>
      <c r="J100" s="167"/>
      <c r="K100" s="167"/>
      <c r="L100" s="167"/>
      <c r="M100" s="167"/>
      <c r="N100" s="167"/>
      <c r="O100" s="167"/>
      <c r="P100" s="167"/>
      <c r="Q100" s="167"/>
      <c r="R100" s="167"/>
      <c r="S100" s="167"/>
    </row>
    <row r="101" spans="1:19" ht="9.75">
      <c r="A101" s="167"/>
      <c r="B101" s="172"/>
      <c r="C101" s="170"/>
      <c r="D101" s="171"/>
      <c r="E101" s="171"/>
      <c r="F101" s="167"/>
      <c r="G101" s="167"/>
      <c r="H101" s="167"/>
      <c r="I101" s="167"/>
      <c r="J101" s="167"/>
      <c r="K101" s="167"/>
      <c r="L101" s="167"/>
      <c r="M101" s="167"/>
      <c r="N101" s="167"/>
      <c r="O101" s="167"/>
      <c r="P101" s="167"/>
      <c r="Q101" s="167"/>
      <c r="R101" s="167"/>
      <c r="S101" s="167"/>
    </row>
    <row r="102" spans="1:19" ht="9.75">
      <c r="A102" s="167"/>
      <c r="B102" s="172"/>
      <c r="C102" s="170"/>
      <c r="D102" s="171"/>
      <c r="E102" s="171"/>
      <c r="F102" s="167"/>
      <c r="G102" s="167"/>
      <c r="H102" s="167"/>
      <c r="I102" s="167"/>
      <c r="J102" s="167"/>
      <c r="K102" s="167"/>
      <c r="L102" s="167"/>
      <c r="M102" s="167"/>
      <c r="N102" s="167"/>
      <c r="O102" s="167"/>
      <c r="P102" s="167"/>
      <c r="Q102" s="167"/>
      <c r="R102" s="167"/>
      <c r="S102" s="167"/>
    </row>
    <row r="103" spans="1:19" ht="9.75">
      <c r="A103" s="167"/>
      <c r="B103" s="172"/>
      <c r="C103" s="170"/>
      <c r="D103" s="171"/>
      <c r="E103" s="171"/>
      <c r="F103" s="167"/>
      <c r="G103" s="167"/>
      <c r="H103" s="167"/>
      <c r="I103" s="167"/>
      <c r="J103" s="167"/>
      <c r="K103" s="167"/>
      <c r="L103" s="167"/>
      <c r="M103" s="167"/>
      <c r="N103" s="167"/>
      <c r="O103" s="167"/>
      <c r="P103" s="167"/>
      <c r="Q103" s="167"/>
      <c r="R103" s="167"/>
      <c r="S103" s="167"/>
    </row>
    <row r="104" spans="1:19" ht="9.75">
      <c r="A104" s="167"/>
      <c r="B104" s="172"/>
      <c r="C104" s="170"/>
      <c r="D104" s="171"/>
      <c r="E104" s="171"/>
      <c r="F104" s="167"/>
      <c r="G104" s="167"/>
      <c r="H104" s="167"/>
      <c r="I104" s="167"/>
      <c r="J104" s="167"/>
      <c r="K104" s="167"/>
      <c r="L104" s="167"/>
      <c r="M104" s="167"/>
      <c r="N104" s="167"/>
      <c r="O104" s="167"/>
      <c r="P104" s="167"/>
      <c r="Q104" s="167"/>
      <c r="R104" s="167"/>
      <c r="S104" s="167"/>
    </row>
    <row r="105" spans="1:19" ht="9.75">
      <c r="A105" s="167"/>
      <c r="B105" s="172"/>
      <c r="C105" s="170"/>
      <c r="D105" s="171"/>
      <c r="E105" s="171"/>
      <c r="F105" s="167"/>
      <c r="G105" s="167"/>
      <c r="H105" s="167"/>
      <c r="I105" s="167"/>
      <c r="J105" s="167"/>
      <c r="K105" s="167"/>
      <c r="L105" s="167"/>
      <c r="M105" s="167"/>
      <c r="N105" s="167"/>
      <c r="O105" s="167"/>
      <c r="P105" s="167"/>
      <c r="Q105" s="167"/>
      <c r="R105" s="167"/>
      <c r="S105" s="167"/>
    </row>
    <row r="106" spans="1:19" ht="9.75">
      <c r="A106" s="167"/>
      <c r="B106" s="172"/>
      <c r="C106" s="170"/>
      <c r="D106" s="171"/>
      <c r="E106" s="171"/>
      <c r="F106" s="167"/>
      <c r="G106" s="167"/>
      <c r="H106" s="167"/>
      <c r="I106" s="167"/>
      <c r="J106" s="167"/>
      <c r="K106" s="167"/>
      <c r="L106" s="167"/>
      <c r="M106" s="167"/>
      <c r="N106" s="167"/>
      <c r="O106" s="167"/>
      <c r="P106" s="167"/>
      <c r="Q106" s="167"/>
      <c r="R106" s="167"/>
      <c r="S106" s="167"/>
    </row>
    <row r="107" spans="1:19" ht="9.75">
      <c r="A107" s="167"/>
      <c r="B107" s="172"/>
      <c r="C107" s="170"/>
      <c r="D107" s="171"/>
      <c r="E107" s="171"/>
      <c r="F107" s="167"/>
      <c r="G107" s="167"/>
      <c r="H107" s="167"/>
      <c r="I107" s="167"/>
      <c r="J107" s="167"/>
      <c r="K107" s="167"/>
      <c r="L107" s="167"/>
      <c r="M107" s="167"/>
      <c r="N107" s="167"/>
      <c r="O107" s="167"/>
      <c r="P107" s="167"/>
      <c r="Q107" s="167"/>
      <c r="R107" s="167"/>
      <c r="S107" s="167"/>
    </row>
    <row r="108" spans="1:19" ht="9.75">
      <c r="A108" s="167"/>
      <c r="B108" s="172"/>
      <c r="C108" s="170"/>
      <c r="D108" s="171"/>
      <c r="E108" s="171"/>
      <c r="F108" s="167"/>
      <c r="G108" s="167"/>
      <c r="H108" s="167"/>
      <c r="I108" s="167"/>
      <c r="J108" s="167"/>
      <c r="K108" s="167"/>
      <c r="L108" s="167"/>
      <c r="M108" s="167"/>
      <c r="N108" s="167"/>
      <c r="O108" s="167"/>
      <c r="P108" s="167"/>
      <c r="Q108" s="167"/>
      <c r="R108" s="167"/>
      <c r="S108" s="167"/>
    </row>
    <row r="109" spans="1:19" ht="9.75">
      <c r="A109" s="167"/>
      <c r="B109" s="172"/>
      <c r="C109" s="170"/>
      <c r="D109" s="171"/>
      <c r="E109" s="171"/>
      <c r="F109" s="167"/>
      <c r="G109" s="167"/>
      <c r="H109" s="167"/>
      <c r="I109" s="167"/>
      <c r="J109" s="167"/>
      <c r="K109" s="167"/>
      <c r="L109" s="167"/>
      <c r="M109" s="167"/>
      <c r="N109" s="167"/>
      <c r="O109" s="167"/>
      <c r="P109" s="167"/>
      <c r="Q109" s="167"/>
      <c r="R109" s="167"/>
      <c r="S109" s="167"/>
    </row>
    <row r="110" spans="1:19" ht="9.75">
      <c r="A110" s="167"/>
      <c r="B110" s="172"/>
      <c r="C110" s="170"/>
      <c r="D110" s="171"/>
      <c r="E110" s="171"/>
      <c r="F110" s="167"/>
      <c r="G110" s="167"/>
      <c r="H110" s="167"/>
      <c r="I110" s="167"/>
      <c r="J110" s="167"/>
      <c r="K110" s="167"/>
      <c r="L110" s="167"/>
      <c r="M110" s="167"/>
      <c r="N110" s="167"/>
      <c r="O110" s="167"/>
      <c r="P110" s="167"/>
      <c r="Q110" s="167"/>
      <c r="R110" s="167"/>
      <c r="S110" s="167"/>
    </row>
    <row r="111" spans="1:19" ht="9.75">
      <c r="A111" s="167"/>
      <c r="B111" s="172"/>
      <c r="C111" s="170"/>
      <c r="D111" s="171"/>
      <c r="E111" s="171"/>
      <c r="F111" s="167"/>
      <c r="G111" s="167"/>
      <c r="H111" s="167"/>
      <c r="I111" s="167"/>
      <c r="J111" s="167"/>
      <c r="K111" s="167"/>
      <c r="L111" s="167"/>
      <c r="M111" s="167"/>
      <c r="N111" s="167"/>
      <c r="O111" s="167"/>
      <c r="P111" s="167"/>
      <c r="Q111" s="167"/>
      <c r="R111" s="167"/>
      <c r="S111" s="167"/>
    </row>
    <row r="112" spans="1:19" ht="9.75">
      <c r="A112" s="167"/>
      <c r="B112" s="172"/>
      <c r="C112" s="170"/>
      <c r="D112" s="171"/>
      <c r="E112" s="171"/>
      <c r="F112" s="167"/>
      <c r="G112" s="167"/>
      <c r="H112" s="167"/>
      <c r="I112" s="167"/>
      <c r="J112" s="167"/>
      <c r="K112" s="167"/>
      <c r="L112" s="167"/>
      <c r="M112" s="167"/>
      <c r="N112" s="167"/>
      <c r="O112" s="167"/>
      <c r="P112" s="167"/>
      <c r="Q112" s="167"/>
      <c r="R112" s="167"/>
      <c r="S112" s="167"/>
    </row>
    <row r="113" spans="1:19" ht="9.75">
      <c r="A113" s="167"/>
      <c r="B113" s="172"/>
      <c r="C113" s="170"/>
      <c r="D113" s="171"/>
      <c r="E113" s="171"/>
      <c r="F113" s="167"/>
      <c r="G113" s="167"/>
      <c r="H113" s="167"/>
      <c r="I113" s="167"/>
      <c r="J113" s="167"/>
      <c r="K113" s="167"/>
      <c r="L113" s="167"/>
      <c r="M113" s="167"/>
      <c r="N113" s="167"/>
      <c r="O113" s="167"/>
      <c r="P113" s="167"/>
      <c r="Q113" s="167"/>
      <c r="R113" s="167"/>
      <c r="S113" s="167"/>
    </row>
    <row r="114" spans="1:19" ht="9.75">
      <c r="A114" s="167"/>
      <c r="B114" s="172"/>
      <c r="C114" s="170"/>
      <c r="D114" s="171"/>
      <c r="E114" s="171"/>
      <c r="F114" s="167"/>
      <c r="G114" s="167"/>
      <c r="H114" s="167"/>
      <c r="I114" s="167"/>
      <c r="J114" s="167"/>
      <c r="K114" s="167"/>
      <c r="L114" s="167"/>
      <c r="M114" s="167"/>
      <c r="N114" s="167"/>
      <c r="O114" s="167"/>
      <c r="P114" s="167"/>
      <c r="Q114" s="167"/>
      <c r="R114" s="167"/>
      <c r="S114" s="167"/>
    </row>
    <row r="115" spans="1:19" ht="9.75">
      <c r="A115" s="167"/>
      <c r="B115" s="172"/>
      <c r="C115" s="170"/>
      <c r="D115" s="171"/>
      <c r="E115" s="171"/>
      <c r="F115" s="167"/>
      <c r="G115" s="167"/>
      <c r="H115" s="167"/>
      <c r="I115" s="167"/>
      <c r="J115" s="167"/>
      <c r="K115" s="167"/>
      <c r="L115" s="167"/>
      <c r="M115" s="167"/>
      <c r="N115" s="167"/>
      <c r="O115" s="167"/>
      <c r="P115" s="167"/>
      <c r="Q115" s="167"/>
      <c r="R115" s="167"/>
      <c r="S115" s="167"/>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F17:H17"/>
    <mergeCell ref="I17:K17"/>
    <mergeCell ref="L17:M17"/>
    <mergeCell ref="F18:H18"/>
    <mergeCell ref="I18:K18"/>
    <mergeCell ref="L18:M18"/>
    <mergeCell ref="I14:K14"/>
    <mergeCell ref="L14:M14"/>
    <mergeCell ref="F16:H16"/>
    <mergeCell ref="I16:K16"/>
    <mergeCell ref="L16:M16"/>
    <mergeCell ref="F15:H15"/>
    <mergeCell ref="I15:K15"/>
    <mergeCell ref="L15:M15"/>
    <mergeCell ref="F14:H14"/>
    <mergeCell ref="F12:H12"/>
    <mergeCell ref="I12:K12"/>
    <mergeCell ref="L12:M12"/>
    <mergeCell ref="F13:H13"/>
    <mergeCell ref="I13:K13"/>
    <mergeCell ref="L13:M13"/>
    <mergeCell ref="C62:D62"/>
    <mergeCell ref="C63:D63"/>
    <mergeCell ref="C64:D64"/>
    <mergeCell ref="C65:D65"/>
    <mergeCell ref="C71:D71"/>
    <mergeCell ref="C72:D72"/>
    <mergeCell ref="C73:D73"/>
    <mergeCell ref="C66:D66"/>
    <mergeCell ref="C67:D67"/>
    <mergeCell ref="C68:D68"/>
    <mergeCell ref="C69:D69"/>
    <mergeCell ref="C70:D70"/>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20:D20"/>
    <mergeCell ref="C21:D21"/>
    <mergeCell ref="I9:K9"/>
    <mergeCell ref="L9:M9"/>
    <mergeCell ref="F10:H10"/>
    <mergeCell ref="I10:K10"/>
    <mergeCell ref="L10:M10"/>
    <mergeCell ref="C9:D9"/>
    <mergeCell ref="I11:K11"/>
    <mergeCell ref="L11:M11"/>
    <mergeCell ref="F9:H9"/>
    <mergeCell ref="F11:H11"/>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R7:S8"/>
    <mergeCell ref="A1:S1"/>
    <mergeCell ref="A5:B5"/>
    <mergeCell ref="A7:B8"/>
    <mergeCell ref="A3:B3"/>
    <mergeCell ref="A4:B4"/>
    <mergeCell ref="L7:M8"/>
    <mergeCell ref="I7:K8"/>
    <mergeCell ref="N7:O8"/>
    <mergeCell ref="P7:Q8"/>
    <mergeCell ref="R9:S9"/>
    <mergeCell ref="N10:O10"/>
    <mergeCell ref="P10:Q10"/>
    <mergeCell ref="R10:S10"/>
    <mergeCell ref="N9:O9"/>
    <mergeCell ref="P9:Q9"/>
    <mergeCell ref="N11:O11"/>
    <mergeCell ref="P11:Q11"/>
    <mergeCell ref="R11:S11"/>
    <mergeCell ref="R12:S12"/>
    <mergeCell ref="N12:O12"/>
    <mergeCell ref="P12:Q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67" customWidth="1"/>
    <col min="12" max="16384" width="9.140625" style="53" customWidth="1"/>
  </cols>
  <sheetData>
    <row r="1" spans="1:11" s="52" customFormat="1" ht="12" thickBot="1">
      <c r="A1" s="733" t="s">
        <v>1</v>
      </c>
      <c r="B1" s="733"/>
      <c r="C1" s="733"/>
      <c r="D1" s="733"/>
      <c r="E1" s="733"/>
      <c r="F1" s="166"/>
      <c r="G1" s="166"/>
      <c r="H1" s="166"/>
      <c r="I1" s="166"/>
      <c r="J1" s="166"/>
      <c r="K1" s="166"/>
    </row>
    <row r="2" spans="1:11" s="52" customFormat="1" ht="15.75">
      <c r="A2" s="734" t="s">
        <v>736</v>
      </c>
      <c r="B2" s="735"/>
      <c r="C2" s="743"/>
      <c r="D2" s="849"/>
      <c r="E2" s="850"/>
      <c r="F2" s="166"/>
      <c r="G2" s="166"/>
      <c r="H2" s="166"/>
      <c r="I2" s="166"/>
      <c r="J2" s="166"/>
      <c r="K2" s="166"/>
    </row>
    <row r="3" spans="1:5" ht="10.5" customHeight="1">
      <c r="A3" s="734" t="s">
        <v>737</v>
      </c>
      <c r="B3" s="735"/>
      <c r="C3" s="743"/>
      <c r="D3" s="849"/>
      <c r="E3" s="850"/>
    </row>
    <row r="4" spans="1:5" ht="15.75">
      <c r="A4" s="734" t="s">
        <v>836</v>
      </c>
      <c r="B4" s="735"/>
      <c r="C4" s="653" t="str">
        <f>IF(ISBLANK(Ročná_správa!B12),"  ",Ročná_správa!B12)</f>
        <v>STP akciová spoločnosť Michalovce </v>
      </c>
      <c r="D4" s="736"/>
      <c r="E4" s="737"/>
    </row>
    <row r="5" spans="1:5" ht="15.75">
      <c r="A5" s="734" t="s">
        <v>697</v>
      </c>
      <c r="B5" s="740"/>
      <c r="C5" s="653" t="str">
        <f>IF(ISBLANK(Ročná_správa!E6),"  ",Ročná_správa!E6)</f>
        <v>31650058</v>
      </c>
      <c r="D5" s="746"/>
      <c r="E5" s="747"/>
    </row>
    <row r="6" spans="1:5" ht="11.25" customHeight="1">
      <c r="A6" s="54"/>
      <c r="B6" s="55"/>
      <c r="C6" s="56"/>
      <c r="D6" s="54"/>
      <c r="E6" s="54"/>
    </row>
    <row r="7" spans="1:5" ht="9.75">
      <c r="A7" s="851" t="s">
        <v>803</v>
      </c>
      <c r="B7" s="852"/>
      <c r="C7" s="741" t="s">
        <v>226</v>
      </c>
      <c r="D7" s="855" t="s">
        <v>805</v>
      </c>
      <c r="E7" s="855" t="s">
        <v>713</v>
      </c>
    </row>
    <row r="8" spans="1:5" ht="46.5" customHeight="1">
      <c r="A8" s="853"/>
      <c r="B8" s="854"/>
      <c r="C8" s="741"/>
      <c r="D8" s="856"/>
      <c r="E8" s="856" t="s">
        <v>622</v>
      </c>
    </row>
    <row r="9" spans="1:5" ht="12.75">
      <c r="A9" s="847"/>
      <c r="B9" s="848"/>
      <c r="C9" s="135"/>
      <c r="D9" s="165"/>
      <c r="E9" s="165"/>
    </row>
    <row r="10" spans="1:5" ht="12.75">
      <c r="A10" s="847"/>
      <c r="B10" s="848"/>
      <c r="C10" s="135"/>
      <c r="D10" s="1"/>
      <c r="E10" s="1"/>
    </row>
    <row r="11" spans="1:5" ht="12.75">
      <c r="A11" s="847"/>
      <c r="B11" s="848"/>
      <c r="C11" s="135"/>
      <c r="D11" s="165"/>
      <c r="E11" s="165"/>
    </row>
    <row r="12" spans="1:5" ht="12.75">
      <c r="A12" s="847"/>
      <c r="B12" s="848"/>
      <c r="C12" s="135"/>
      <c r="D12" s="165"/>
      <c r="E12" s="165"/>
    </row>
    <row r="13" spans="1:5" ht="12.75">
      <c r="A13" s="847"/>
      <c r="B13" s="848"/>
      <c r="C13" s="135"/>
      <c r="D13" s="1"/>
      <c r="E13" s="1"/>
    </row>
    <row r="14" spans="1:5" ht="12.75">
      <c r="A14" s="847"/>
      <c r="B14" s="848"/>
      <c r="C14" s="135"/>
      <c r="D14" s="1"/>
      <c r="E14" s="1"/>
    </row>
    <row r="15" spans="1:5" ht="12.75">
      <c r="A15" s="847"/>
      <c r="B15" s="848"/>
      <c r="C15" s="135"/>
      <c r="D15" s="1"/>
      <c r="E15" s="1"/>
    </row>
    <row r="16" spans="1:5" ht="12.75">
      <c r="A16" s="847"/>
      <c r="B16" s="848"/>
      <c r="C16" s="135"/>
      <c r="D16" s="1"/>
      <c r="E16" s="1"/>
    </row>
    <row r="17" spans="1:5" ht="12.75">
      <c r="A17" s="847"/>
      <c r="B17" s="848"/>
      <c r="C17" s="135"/>
      <c r="D17" s="1"/>
      <c r="E17" s="1"/>
    </row>
    <row r="18" spans="1:5" ht="12.75">
      <c r="A18" s="847"/>
      <c r="B18" s="848"/>
      <c r="C18" s="135"/>
      <c r="D18" s="1"/>
      <c r="E18" s="1"/>
    </row>
    <row r="19" spans="1:5" ht="12.75">
      <c r="A19" s="847"/>
      <c r="B19" s="848"/>
      <c r="C19" s="135"/>
      <c r="D19" s="1"/>
      <c r="E19" s="1"/>
    </row>
    <row r="20" spans="1:5" ht="12.75">
      <c r="A20" s="847"/>
      <c r="B20" s="848"/>
      <c r="C20" s="135"/>
      <c r="D20" s="1"/>
      <c r="E20" s="1"/>
    </row>
    <row r="21" spans="1:5" ht="12.75">
      <c r="A21" s="847"/>
      <c r="B21" s="848"/>
      <c r="C21" s="135"/>
      <c r="D21" s="165"/>
      <c r="E21" s="165"/>
    </row>
    <row r="22" spans="1:5" ht="12.75">
      <c r="A22" s="847"/>
      <c r="B22" s="848"/>
      <c r="C22" s="135"/>
      <c r="D22" s="1"/>
      <c r="E22" s="1"/>
    </row>
    <row r="23" spans="1:5" ht="12.75">
      <c r="A23" s="847"/>
      <c r="B23" s="848"/>
      <c r="C23" s="135"/>
      <c r="D23" s="1"/>
      <c r="E23" s="1"/>
    </row>
    <row r="24" spans="1:5" ht="12.75">
      <c r="A24" s="847"/>
      <c r="B24" s="848"/>
      <c r="C24" s="135"/>
      <c r="D24" s="1"/>
      <c r="E24" s="1"/>
    </row>
    <row r="25" spans="1:5" ht="12.75">
      <c r="A25" s="847"/>
      <c r="B25" s="848"/>
      <c r="C25" s="135"/>
      <c r="D25" s="1"/>
      <c r="E25" s="1"/>
    </row>
    <row r="26" spans="1:5" ht="12.75">
      <c r="A26" s="847"/>
      <c r="B26" s="848"/>
      <c r="C26" s="135"/>
      <c r="D26" s="1"/>
      <c r="E26" s="1"/>
    </row>
    <row r="27" spans="1:5" ht="12.75">
      <c r="A27" s="847"/>
      <c r="B27" s="848"/>
      <c r="C27" s="135"/>
      <c r="D27" s="1"/>
      <c r="E27" s="1"/>
    </row>
    <row r="28" spans="1:5" ht="12.75">
      <c r="A28" s="847"/>
      <c r="B28" s="848"/>
      <c r="C28" s="135"/>
      <c r="D28" s="1"/>
      <c r="E28" s="1"/>
    </row>
    <row r="29" spans="1:5" ht="12.75">
      <c r="A29" s="847"/>
      <c r="B29" s="848"/>
      <c r="C29" s="135"/>
      <c r="D29" s="1"/>
      <c r="E29" s="1"/>
    </row>
    <row r="30" spans="1:5" ht="12.75">
      <c r="A30" s="847"/>
      <c r="B30" s="848"/>
      <c r="C30" s="135"/>
      <c r="D30" s="1"/>
      <c r="E30" s="1"/>
    </row>
    <row r="31" spans="1:5" ht="12.75">
      <c r="A31" s="847"/>
      <c r="B31" s="848"/>
      <c r="C31" s="135"/>
      <c r="D31" s="165"/>
      <c r="E31" s="165"/>
    </row>
    <row r="32" spans="1:5" ht="12.75">
      <c r="A32" s="847"/>
      <c r="B32" s="848"/>
      <c r="C32" s="135"/>
      <c r="D32" s="1"/>
      <c r="E32" s="1"/>
    </row>
    <row r="33" spans="1:5" ht="12.75">
      <c r="A33" s="847"/>
      <c r="B33" s="848"/>
      <c r="C33" s="135"/>
      <c r="D33" s="1"/>
      <c r="E33" s="1"/>
    </row>
    <row r="34" spans="1:5" ht="12.75">
      <c r="A34" s="847"/>
      <c r="B34" s="848"/>
      <c r="C34" s="135"/>
      <c r="D34" s="1"/>
      <c r="E34" s="1"/>
    </row>
    <row r="35" spans="1:5" ht="12.75">
      <c r="A35" s="847"/>
      <c r="B35" s="848"/>
      <c r="C35" s="135"/>
      <c r="D35" s="1"/>
      <c r="E35" s="1"/>
    </row>
    <row r="36" spans="1:5" ht="12.75">
      <c r="A36" s="847"/>
      <c r="B36" s="848"/>
      <c r="C36" s="135"/>
      <c r="D36" s="1"/>
      <c r="E36" s="1"/>
    </row>
    <row r="37" spans="1:5" ht="12.75">
      <c r="A37" s="847"/>
      <c r="B37" s="848"/>
      <c r="C37" s="135"/>
      <c r="D37" s="1"/>
      <c r="E37" s="1"/>
    </row>
    <row r="38" spans="1:5" ht="12.75">
      <c r="A38" s="847"/>
      <c r="B38" s="848"/>
      <c r="C38" s="135"/>
      <c r="D38" s="1"/>
      <c r="E38" s="1"/>
    </row>
    <row r="39" spans="1:5" ht="12.75">
      <c r="A39" s="847"/>
      <c r="B39" s="848"/>
      <c r="C39" s="135"/>
      <c r="D39" s="1"/>
      <c r="E39" s="1"/>
    </row>
    <row r="40" spans="1:5" ht="12.75">
      <c r="A40" s="847"/>
      <c r="B40" s="848"/>
      <c r="C40" s="135"/>
      <c r="D40" s="165"/>
      <c r="E40" s="165"/>
    </row>
    <row r="41" spans="1:5" ht="12.75">
      <c r="A41" s="847"/>
      <c r="B41" s="848"/>
      <c r="C41" s="135"/>
      <c r="D41" s="165"/>
      <c r="E41" s="165"/>
    </row>
    <row r="42" spans="1:5" ht="12.75">
      <c r="A42" s="847"/>
      <c r="B42" s="848"/>
      <c r="C42" s="135"/>
      <c r="D42" s="1"/>
      <c r="E42" s="1"/>
    </row>
    <row r="43" spans="1:5" ht="12.75">
      <c r="A43" s="847"/>
      <c r="B43" s="848"/>
      <c r="C43" s="135"/>
      <c r="D43" s="1"/>
      <c r="E43" s="1"/>
    </row>
    <row r="44" spans="1:5" ht="12.75">
      <c r="A44" s="847"/>
      <c r="B44" s="848"/>
      <c r="C44" s="135"/>
      <c r="D44" s="1"/>
      <c r="E44" s="1"/>
    </row>
    <row r="45" spans="1:5" ht="12.75">
      <c r="A45" s="847"/>
      <c r="B45" s="848"/>
      <c r="C45" s="135"/>
      <c r="D45" s="1"/>
      <c r="E45" s="1"/>
    </row>
    <row r="46" spans="1:5" ht="12.75">
      <c r="A46" s="847"/>
      <c r="B46" s="848"/>
      <c r="C46" s="135"/>
      <c r="D46" s="1"/>
      <c r="E46" s="1"/>
    </row>
    <row r="47" spans="1:5" ht="12.75">
      <c r="A47" s="847"/>
      <c r="B47" s="848"/>
      <c r="C47" s="135"/>
      <c r="D47" s="1"/>
      <c r="E47" s="1"/>
    </row>
    <row r="48" spans="1:5" ht="12.75">
      <c r="A48" s="847"/>
      <c r="B48" s="848"/>
      <c r="C48" s="135"/>
      <c r="D48" s="1"/>
      <c r="E48" s="1"/>
    </row>
    <row r="49" spans="1:5" ht="12.75">
      <c r="A49" s="847"/>
      <c r="B49" s="848"/>
      <c r="C49" s="135"/>
      <c r="D49" s="165"/>
      <c r="E49" s="165"/>
    </row>
    <row r="50" spans="1:5" ht="12.75">
      <c r="A50" s="847"/>
      <c r="B50" s="848"/>
      <c r="C50" s="135"/>
      <c r="D50" s="1"/>
      <c r="E50" s="1"/>
    </row>
    <row r="51" spans="1:5" ht="12.75">
      <c r="A51" s="847"/>
      <c r="B51" s="848"/>
      <c r="C51" s="135"/>
      <c r="D51" s="1"/>
      <c r="E51" s="1"/>
    </row>
    <row r="52" spans="1:5" ht="12.75">
      <c r="A52" s="847"/>
      <c r="B52" s="848"/>
      <c r="C52" s="135"/>
      <c r="D52" s="1"/>
      <c r="E52" s="1"/>
    </row>
    <row r="53" spans="1:5" ht="12.75">
      <c r="A53" s="847"/>
      <c r="B53" s="848"/>
      <c r="C53" s="135"/>
      <c r="D53" s="1"/>
      <c r="E53" s="1"/>
    </row>
    <row r="54" spans="1:5" ht="12.75">
      <c r="A54" s="847"/>
      <c r="B54" s="848"/>
      <c r="C54" s="135"/>
      <c r="D54" s="1"/>
      <c r="E54" s="1"/>
    </row>
    <row r="55" spans="1:5" ht="12.75">
      <c r="A55" s="847"/>
      <c r="B55" s="848"/>
      <c r="C55" s="135"/>
      <c r="D55" s="1"/>
      <c r="E55" s="1"/>
    </row>
    <row r="56" spans="1:5" ht="12.75">
      <c r="A56" s="847"/>
      <c r="B56" s="848"/>
      <c r="C56" s="135"/>
      <c r="D56" s="165"/>
      <c r="E56" s="165"/>
    </row>
    <row r="57" spans="1:5" ht="12.75">
      <c r="A57" s="847"/>
      <c r="B57" s="848"/>
      <c r="C57" s="135"/>
      <c r="D57" s="1"/>
      <c r="E57" s="1"/>
    </row>
    <row r="58" spans="1:5" ht="12.75">
      <c r="A58" s="847"/>
      <c r="B58" s="848"/>
      <c r="C58" s="135"/>
      <c r="D58" s="1"/>
      <c r="E58" s="1"/>
    </row>
    <row r="59" spans="1:5" ht="12.75">
      <c r="A59" s="847"/>
      <c r="B59" s="848"/>
      <c r="C59" s="135"/>
      <c r="D59" s="1"/>
      <c r="E59" s="1"/>
    </row>
    <row r="60" spans="1:5" ht="12.75">
      <c r="A60" s="847"/>
      <c r="B60" s="848"/>
      <c r="C60" s="135"/>
      <c r="D60" s="1"/>
      <c r="E60" s="1"/>
    </row>
    <row r="61" spans="1:5" ht="12.75">
      <c r="A61" s="847"/>
      <c r="B61" s="848"/>
      <c r="C61" s="135"/>
      <c r="D61" s="1"/>
      <c r="E61" s="1"/>
    </row>
    <row r="62" spans="1:5" ht="12.75">
      <c r="A62" s="847"/>
      <c r="B62" s="848"/>
      <c r="C62" s="135"/>
      <c r="D62" s="1"/>
      <c r="E62" s="1"/>
    </row>
    <row r="63" spans="1:5" ht="12.75">
      <c r="A63" s="847"/>
      <c r="B63" s="848"/>
      <c r="C63" s="135"/>
      <c r="D63" s="1"/>
      <c r="E63" s="1"/>
    </row>
    <row r="64" spans="1:5" ht="12.75">
      <c r="A64" s="847"/>
      <c r="B64" s="848"/>
      <c r="C64" s="135"/>
      <c r="D64" s="165"/>
      <c r="E64" s="165"/>
    </row>
    <row r="65" spans="1:5" ht="12.75">
      <c r="A65" s="847"/>
      <c r="B65" s="848"/>
      <c r="C65" s="135"/>
      <c r="D65" s="1"/>
      <c r="E65" s="1"/>
    </row>
    <row r="66" spans="1:5" ht="12.75">
      <c r="A66" s="847"/>
      <c r="B66" s="848"/>
      <c r="C66" s="135"/>
      <c r="D66" s="1"/>
      <c r="E66" s="1"/>
    </row>
    <row r="67" spans="1:5" ht="12.75">
      <c r="A67" s="847"/>
      <c r="B67" s="848"/>
      <c r="C67" s="135"/>
      <c r="D67" s="1"/>
      <c r="E67" s="1"/>
    </row>
    <row r="68" spans="1:5" ht="12.75">
      <c r="A68" s="847"/>
      <c r="B68" s="848"/>
      <c r="C68" s="135"/>
      <c r="D68" s="1"/>
      <c r="E68" s="1"/>
    </row>
    <row r="69" spans="1:5" ht="12.75">
      <c r="A69" s="847"/>
      <c r="B69" s="848"/>
      <c r="C69" s="135"/>
      <c r="D69" s="1"/>
      <c r="E69" s="1"/>
    </row>
    <row r="70" spans="1:5" ht="12.75">
      <c r="A70" s="847"/>
      <c r="B70" s="848"/>
      <c r="C70" s="135"/>
      <c r="D70" s="165"/>
      <c r="E70" s="165"/>
    </row>
    <row r="71" spans="1:5" ht="12.75">
      <c r="A71" s="847"/>
      <c r="B71" s="848"/>
      <c r="C71" s="135"/>
      <c r="D71" s="1"/>
      <c r="E71" s="1"/>
    </row>
    <row r="72" spans="1:5" ht="12.75">
      <c r="A72" s="847"/>
      <c r="B72" s="848"/>
      <c r="C72" s="135"/>
      <c r="D72" s="1"/>
      <c r="E72" s="1"/>
    </row>
    <row r="73" spans="1:5" ht="12.75">
      <c r="A73" s="847"/>
      <c r="B73" s="848"/>
      <c r="C73" s="135"/>
      <c r="D73" s="165"/>
      <c r="E73" s="165"/>
    </row>
    <row r="74" spans="1:5" ht="9.75">
      <c r="A74" s="167"/>
      <c r="B74" s="169"/>
      <c r="C74" s="170"/>
      <c r="D74" s="171"/>
      <c r="E74" s="171"/>
    </row>
    <row r="75" spans="1:5" ht="9.75">
      <c r="A75" s="167"/>
      <c r="B75" s="172"/>
      <c r="C75" s="170"/>
      <c r="D75" s="171"/>
      <c r="E75" s="171"/>
    </row>
    <row r="76" spans="1:5" ht="9.75">
      <c r="A76" s="167"/>
      <c r="B76" s="172"/>
      <c r="C76" s="170"/>
      <c r="D76" s="171"/>
      <c r="E76" s="171"/>
    </row>
    <row r="77" spans="1:5" ht="9.75">
      <c r="A77" s="167"/>
      <c r="B77" s="172"/>
      <c r="C77" s="170"/>
      <c r="D77" s="171"/>
      <c r="E77" s="171"/>
    </row>
    <row r="78" spans="1:5" ht="9.75">
      <c r="A78" s="167"/>
      <c r="B78" s="172"/>
      <c r="C78" s="170"/>
      <c r="D78" s="171"/>
      <c r="E78" s="171"/>
    </row>
    <row r="79" spans="1:5" ht="9.75">
      <c r="A79" s="167"/>
      <c r="B79" s="172"/>
      <c r="C79" s="170"/>
      <c r="D79" s="171"/>
      <c r="E79" s="171"/>
    </row>
    <row r="80" spans="1:5" ht="9.75">
      <c r="A80" s="167"/>
      <c r="B80" s="172"/>
      <c r="C80" s="170"/>
      <c r="D80" s="171"/>
      <c r="E80" s="171"/>
    </row>
    <row r="81" spans="2:5" s="167" customFormat="1" ht="9.75">
      <c r="B81" s="172"/>
      <c r="C81" s="170"/>
      <c r="D81" s="171"/>
      <c r="E81" s="171"/>
    </row>
    <row r="82" spans="2:5" s="167" customFormat="1" ht="9.75">
      <c r="B82" s="172"/>
      <c r="C82" s="170"/>
      <c r="D82" s="171"/>
      <c r="E82" s="171"/>
    </row>
    <row r="83" spans="2:5" s="167" customFormat="1" ht="9.75">
      <c r="B83" s="172"/>
      <c r="C83" s="170"/>
      <c r="D83" s="171"/>
      <c r="E83" s="171"/>
    </row>
    <row r="84" spans="2:5" s="167" customFormat="1" ht="9.75">
      <c r="B84" s="172"/>
      <c r="C84" s="170"/>
      <c r="D84" s="171"/>
      <c r="E84" s="171"/>
    </row>
    <row r="85" spans="2:5" s="167" customFormat="1" ht="9.75">
      <c r="B85" s="172"/>
      <c r="C85" s="170"/>
      <c r="D85" s="171"/>
      <c r="E85" s="171"/>
    </row>
    <row r="86" spans="2:5" s="167" customFormat="1" ht="9.75">
      <c r="B86" s="172"/>
      <c r="C86" s="170"/>
      <c r="D86" s="171"/>
      <c r="E86" s="171"/>
    </row>
    <row r="87" spans="2:5" s="167" customFormat="1" ht="9.75">
      <c r="B87" s="172"/>
      <c r="C87" s="170"/>
      <c r="D87" s="171"/>
      <c r="E87" s="171"/>
    </row>
    <row r="88" spans="2:5" s="167" customFormat="1" ht="9.75">
      <c r="B88" s="172"/>
      <c r="C88" s="170"/>
      <c r="D88" s="171"/>
      <c r="E88" s="171"/>
    </row>
    <row r="89" spans="2:5" s="167" customFormat="1" ht="9.75">
      <c r="B89" s="172"/>
      <c r="C89" s="170"/>
      <c r="D89" s="171"/>
      <c r="E89" s="171"/>
    </row>
    <row r="90" spans="2:5" s="167" customFormat="1" ht="9.75">
      <c r="B90" s="172"/>
      <c r="C90" s="170"/>
      <c r="D90" s="171"/>
      <c r="E90" s="171"/>
    </row>
    <row r="91" spans="2:5" s="167" customFormat="1" ht="9.75">
      <c r="B91" s="172"/>
      <c r="C91" s="170"/>
      <c r="D91" s="171"/>
      <c r="E91" s="171"/>
    </row>
    <row r="92" spans="2:5" s="167" customFormat="1" ht="9.75">
      <c r="B92" s="172"/>
      <c r="C92" s="170"/>
      <c r="D92" s="171"/>
      <c r="E92" s="171"/>
    </row>
    <row r="93" spans="2:5" s="167" customFormat="1" ht="9.75">
      <c r="B93" s="172"/>
      <c r="C93" s="170"/>
      <c r="D93" s="171"/>
      <c r="E93" s="171"/>
    </row>
    <row r="94" spans="2:5" s="167" customFormat="1" ht="9.75">
      <c r="B94" s="172"/>
      <c r="C94" s="170"/>
      <c r="D94" s="171"/>
      <c r="E94" s="171"/>
    </row>
    <row r="95" spans="2:5" s="167" customFormat="1" ht="9.75">
      <c r="B95" s="172"/>
      <c r="C95" s="170"/>
      <c r="D95" s="171"/>
      <c r="E95" s="171"/>
    </row>
    <row r="96" spans="2:5" s="167" customFormat="1" ht="9.75">
      <c r="B96" s="172"/>
      <c r="C96" s="170"/>
      <c r="D96" s="171"/>
      <c r="E96" s="171"/>
    </row>
    <row r="97" spans="2:5" s="167" customFormat="1" ht="9.75">
      <c r="B97" s="172"/>
      <c r="C97" s="170"/>
      <c r="D97" s="171"/>
      <c r="E97" s="171"/>
    </row>
    <row r="98" spans="2:5" s="167" customFormat="1" ht="9.75">
      <c r="B98" s="172"/>
      <c r="C98" s="170"/>
      <c r="D98" s="171"/>
      <c r="E98" s="171"/>
    </row>
    <row r="99" spans="2:5" s="167" customFormat="1" ht="9.75">
      <c r="B99" s="172"/>
      <c r="C99" s="170"/>
      <c r="D99" s="171"/>
      <c r="E99" s="171"/>
    </row>
    <row r="100" spans="2:5" s="167" customFormat="1" ht="9.75">
      <c r="B100" s="172"/>
      <c r="C100" s="170"/>
      <c r="D100" s="171"/>
      <c r="E100" s="171"/>
    </row>
    <row r="101" spans="2:5" s="167" customFormat="1" ht="9.75">
      <c r="B101" s="172"/>
      <c r="C101" s="170"/>
      <c r="D101" s="171"/>
      <c r="E101" s="171"/>
    </row>
    <row r="102" spans="2:5" s="167" customFormat="1" ht="9.75">
      <c r="B102" s="172"/>
      <c r="C102" s="170"/>
      <c r="D102" s="171"/>
      <c r="E102" s="171"/>
    </row>
    <row r="103" spans="2:5" s="167" customFormat="1" ht="9.75">
      <c r="B103" s="172"/>
      <c r="C103" s="170"/>
      <c r="D103" s="171"/>
      <c r="E103" s="171"/>
    </row>
    <row r="104" spans="2:5" s="167" customFormat="1" ht="9.75">
      <c r="B104" s="172"/>
      <c r="C104" s="170"/>
      <c r="D104" s="171"/>
      <c r="E104" s="17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6:B16"/>
    <mergeCell ref="A9:B9"/>
    <mergeCell ref="A10:B10"/>
    <mergeCell ref="A11:B11"/>
    <mergeCell ref="A12:B12"/>
    <mergeCell ref="A13:B13"/>
    <mergeCell ref="A14:B14"/>
    <mergeCell ref="A15:B15"/>
    <mergeCell ref="A5:B5"/>
    <mergeCell ref="C5:E5"/>
    <mergeCell ref="A7:B8"/>
    <mergeCell ref="C7:C8"/>
    <mergeCell ref="A1:E1"/>
    <mergeCell ref="A3:B3"/>
    <mergeCell ref="C3:E3"/>
    <mergeCell ref="A4:B4"/>
    <mergeCell ref="C4:E4"/>
    <mergeCell ref="C2:E2"/>
    <mergeCell ref="A2:B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67" customWidth="1"/>
    <col min="11" max="16384" width="9.140625" style="53" customWidth="1"/>
  </cols>
  <sheetData>
    <row r="1" spans="1:8" ht="13.5" thickBot="1">
      <c r="A1" s="897" t="s">
        <v>480</v>
      </c>
      <c r="B1" s="898"/>
      <c r="C1" s="898"/>
      <c r="D1" s="898"/>
      <c r="E1" s="898"/>
      <c r="F1" s="173"/>
      <c r="G1" s="173"/>
      <c r="H1" s="173"/>
    </row>
    <row r="2" spans="1:8" ht="9.75">
      <c r="A2" s="96"/>
      <c r="B2" s="96"/>
      <c r="C2" s="96"/>
      <c r="D2" s="96"/>
      <c r="E2" s="96"/>
      <c r="F2" s="173"/>
      <c r="G2" s="173"/>
      <c r="H2" s="173"/>
    </row>
    <row r="3" spans="1:10" s="56" customFormat="1" ht="11.25">
      <c r="A3" s="802" t="s">
        <v>836</v>
      </c>
      <c r="B3" s="802"/>
      <c r="C3" s="896" t="str">
        <f>IF(ISBLANK(Ročná_správa!B12),"   údaj nebol vyplnený   ",Ročná_správa!B12)</f>
        <v>STP akciová spoločnosť Michalovce </v>
      </c>
      <c r="D3" s="896"/>
      <c r="E3" s="896"/>
      <c r="F3" s="134"/>
      <c r="G3" s="134"/>
      <c r="H3" s="134"/>
      <c r="I3" s="134"/>
      <c r="J3" s="134"/>
    </row>
    <row r="4" spans="1:10" s="56" customFormat="1" ht="11.25">
      <c r="A4" s="802" t="s">
        <v>697</v>
      </c>
      <c r="B4" s="802"/>
      <c r="C4" s="896" t="str">
        <f>IF(Ročná_správa!E6=0,"   údaj nebol vyplnený   ",Ročná_správa!E6)</f>
        <v>31650058</v>
      </c>
      <c r="D4" s="896"/>
      <c r="E4" s="896"/>
      <c r="F4" s="134"/>
      <c r="G4" s="134"/>
      <c r="H4" s="134"/>
      <c r="I4" s="134"/>
      <c r="J4" s="134"/>
    </row>
    <row r="5" spans="1:10" s="56" customFormat="1" ht="11.25">
      <c r="A5" s="802" t="s">
        <v>736</v>
      </c>
      <c r="B5" s="802"/>
      <c r="C5" s="891"/>
      <c r="D5" s="892"/>
      <c r="E5" s="893"/>
      <c r="F5" s="134"/>
      <c r="G5" s="134"/>
      <c r="H5" s="134"/>
      <c r="I5" s="134"/>
      <c r="J5" s="134"/>
    </row>
    <row r="6" spans="1:5" ht="11.25">
      <c r="A6" s="802" t="s">
        <v>737</v>
      </c>
      <c r="B6" s="802"/>
      <c r="C6" s="891"/>
      <c r="D6" s="892"/>
      <c r="E6" s="893"/>
    </row>
    <row r="7" spans="1:10" s="263" customFormat="1" ht="12" thickBot="1">
      <c r="A7" s="261"/>
      <c r="B7" s="261"/>
      <c r="C7" s="262"/>
      <c r="D7" s="262"/>
      <c r="E7" s="262"/>
      <c r="F7" s="176"/>
      <c r="G7" s="176"/>
      <c r="H7" s="176"/>
      <c r="I7" s="176"/>
      <c r="J7" s="176"/>
    </row>
    <row r="8" spans="1:5" ht="20.25" customHeight="1">
      <c r="A8" s="901" t="s">
        <v>783</v>
      </c>
      <c r="B8" s="902"/>
      <c r="C8" s="899" t="s">
        <v>226</v>
      </c>
      <c r="D8" s="905" t="s">
        <v>720</v>
      </c>
      <c r="E8" s="889" t="s">
        <v>228</v>
      </c>
    </row>
    <row r="9" spans="1:5" ht="20.25" customHeight="1" thickBot="1">
      <c r="A9" s="903"/>
      <c r="B9" s="904"/>
      <c r="C9" s="900"/>
      <c r="D9" s="906"/>
      <c r="E9" s="890"/>
    </row>
    <row r="10" spans="1:10" s="97" customFormat="1" ht="11.25" customHeight="1">
      <c r="A10" s="894"/>
      <c r="B10" s="895"/>
      <c r="C10" s="264"/>
      <c r="D10" s="265"/>
      <c r="E10" s="265"/>
      <c r="F10" s="174"/>
      <c r="G10" s="174"/>
      <c r="H10" s="174"/>
      <c r="I10" s="174"/>
      <c r="J10" s="174"/>
    </row>
    <row r="11" spans="1:10" s="97" customFormat="1" ht="11.25" customHeight="1">
      <c r="A11" s="887"/>
      <c r="B11" s="888"/>
      <c r="C11" s="126"/>
      <c r="D11" s="127"/>
      <c r="E11" s="127"/>
      <c r="F11" s="174"/>
      <c r="G11" s="174"/>
      <c r="H11" s="174"/>
      <c r="I11" s="174"/>
      <c r="J11" s="174"/>
    </row>
    <row r="12" spans="1:10" s="97" customFormat="1" ht="11.25" customHeight="1">
      <c r="A12" s="887"/>
      <c r="B12" s="888"/>
      <c r="C12" s="126"/>
      <c r="D12" s="127"/>
      <c r="E12" s="127"/>
      <c r="F12" s="174"/>
      <c r="G12" s="174"/>
      <c r="H12" s="174"/>
      <c r="I12" s="174"/>
      <c r="J12" s="174"/>
    </row>
    <row r="13" spans="1:10" s="97" customFormat="1" ht="11.25" customHeight="1">
      <c r="A13" s="887"/>
      <c r="B13" s="888"/>
      <c r="C13" s="126"/>
      <c r="D13" s="127"/>
      <c r="E13" s="127"/>
      <c r="F13" s="174"/>
      <c r="G13" s="174"/>
      <c r="H13" s="174"/>
      <c r="I13" s="174"/>
      <c r="J13" s="174"/>
    </row>
    <row r="14" spans="1:5" ht="11.25" customHeight="1">
      <c r="A14" s="887"/>
      <c r="B14" s="888"/>
      <c r="C14" s="126"/>
      <c r="D14" s="127"/>
      <c r="E14" s="127"/>
    </row>
    <row r="15" spans="1:5" ht="11.25" customHeight="1">
      <c r="A15" s="887"/>
      <c r="B15" s="888"/>
      <c r="C15" s="126"/>
      <c r="D15" s="127"/>
      <c r="E15" s="127"/>
    </row>
    <row r="16" spans="1:5" ht="11.25" customHeight="1">
      <c r="A16" s="887"/>
      <c r="B16" s="888"/>
      <c r="C16" s="126"/>
      <c r="D16" s="127"/>
      <c r="E16" s="127"/>
    </row>
    <row r="17" spans="1:5" ht="11.25" customHeight="1">
      <c r="A17" s="887"/>
      <c r="B17" s="888"/>
      <c r="C17" s="126"/>
      <c r="D17" s="127"/>
      <c r="E17" s="127"/>
    </row>
    <row r="18" spans="1:5" ht="11.25" customHeight="1">
      <c r="A18" s="887"/>
      <c r="B18" s="888"/>
      <c r="C18" s="126"/>
      <c r="D18" s="127"/>
      <c r="E18" s="127"/>
    </row>
    <row r="19" spans="1:5" ht="11.25" customHeight="1">
      <c r="A19" s="887"/>
      <c r="B19" s="888"/>
      <c r="C19" s="126"/>
      <c r="D19" s="127"/>
      <c r="E19" s="127"/>
    </row>
    <row r="20" spans="1:5" ht="11.25" customHeight="1">
      <c r="A20" s="887"/>
      <c r="B20" s="888"/>
      <c r="C20" s="126"/>
      <c r="D20" s="127"/>
      <c r="E20" s="127"/>
    </row>
    <row r="21" spans="1:5" ht="11.25" customHeight="1">
      <c r="A21" s="887"/>
      <c r="B21" s="888"/>
      <c r="C21" s="126"/>
      <c r="D21" s="127"/>
      <c r="E21" s="127"/>
    </row>
    <row r="22" spans="1:5" ht="11.25" customHeight="1">
      <c r="A22" s="887"/>
      <c r="B22" s="888"/>
      <c r="C22" s="126"/>
      <c r="D22" s="127"/>
      <c r="E22" s="127"/>
    </row>
    <row r="23" spans="1:5" ht="11.25" customHeight="1">
      <c r="A23" s="887"/>
      <c r="B23" s="888"/>
      <c r="C23" s="126"/>
      <c r="D23" s="127"/>
      <c r="E23" s="127"/>
    </row>
    <row r="24" spans="1:5" ht="11.25" customHeight="1">
      <c r="A24" s="887"/>
      <c r="B24" s="888"/>
      <c r="C24" s="126"/>
      <c r="D24" s="127"/>
      <c r="E24" s="127"/>
    </row>
    <row r="25" spans="1:5" ht="11.25" customHeight="1">
      <c r="A25" s="887"/>
      <c r="B25" s="888"/>
      <c r="C25" s="126"/>
      <c r="D25" s="127"/>
      <c r="E25" s="127"/>
    </row>
    <row r="26" spans="1:5" ht="11.25" customHeight="1">
      <c r="A26" s="887"/>
      <c r="B26" s="888"/>
      <c r="C26" s="126"/>
      <c r="D26" s="127"/>
      <c r="E26" s="127"/>
    </row>
    <row r="27" spans="1:5" ht="11.25" customHeight="1">
      <c r="A27" s="887"/>
      <c r="B27" s="888"/>
      <c r="C27" s="126"/>
      <c r="D27" s="127"/>
      <c r="E27" s="127"/>
    </row>
    <row r="28" spans="1:5" ht="11.25" customHeight="1">
      <c r="A28" s="887"/>
      <c r="B28" s="888"/>
      <c r="C28" s="126"/>
      <c r="D28" s="127"/>
      <c r="E28" s="127"/>
    </row>
    <row r="29" spans="1:5" ht="11.25" customHeight="1">
      <c r="A29" s="887"/>
      <c r="B29" s="888"/>
      <c r="C29" s="126"/>
      <c r="D29" s="127"/>
      <c r="E29" s="127"/>
    </row>
    <row r="30" spans="1:5" ht="11.25" customHeight="1">
      <c r="A30" s="887"/>
      <c r="B30" s="888"/>
      <c r="C30" s="126"/>
      <c r="D30" s="127"/>
      <c r="E30" s="127"/>
    </row>
    <row r="31" spans="1:5" ht="11.25" customHeight="1">
      <c r="A31" s="887"/>
      <c r="B31" s="888"/>
      <c r="C31" s="126"/>
      <c r="D31" s="127"/>
      <c r="E31" s="127"/>
    </row>
    <row r="32" spans="1:5" ht="11.25" customHeight="1">
      <c r="A32" s="887"/>
      <c r="B32" s="888"/>
      <c r="C32" s="126"/>
      <c r="D32" s="127"/>
      <c r="E32" s="127"/>
    </row>
    <row r="33" spans="1:5" ht="11.25" customHeight="1">
      <c r="A33" s="887"/>
      <c r="B33" s="888"/>
      <c r="C33" s="126"/>
      <c r="D33" s="127"/>
      <c r="E33" s="127"/>
    </row>
    <row r="34" spans="1:5" ht="11.25" customHeight="1">
      <c r="A34" s="887"/>
      <c r="B34" s="888"/>
      <c r="C34" s="126"/>
      <c r="D34" s="127"/>
      <c r="E34" s="127"/>
    </row>
    <row r="35" spans="1:5" ht="20.25" customHeight="1">
      <c r="A35" s="887"/>
      <c r="B35" s="888"/>
      <c r="C35" s="126"/>
      <c r="D35" s="127"/>
      <c r="E35" s="127"/>
    </row>
    <row r="36" spans="1:5" ht="11.25" customHeight="1">
      <c r="A36" s="887"/>
      <c r="B36" s="888"/>
      <c r="C36" s="126"/>
      <c r="D36" s="127"/>
      <c r="E36" s="127"/>
    </row>
    <row r="37" spans="1:5" ht="11.25" customHeight="1">
      <c r="A37" s="887"/>
      <c r="B37" s="888"/>
      <c r="C37" s="126"/>
      <c r="D37" s="127"/>
      <c r="E37" s="127"/>
    </row>
    <row r="38" spans="1:5" ht="11.25" customHeight="1">
      <c r="A38" s="887"/>
      <c r="B38" s="888"/>
      <c r="C38" s="126"/>
      <c r="D38" s="127"/>
      <c r="E38" s="127"/>
    </row>
    <row r="39" spans="1:5" ht="11.25" customHeight="1">
      <c r="A39" s="887"/>
      <c r="B39" s="888"/>
      <c r="C39" s="126"/>
      <c r="D39" s="127"/>
      <c r="E39" s="127"/>
    </row>
    <row r="40" spans="1:5" ht="11.25" customHeight="1">
      <c r="A40" s="887"/>
      <c r="B40" s="888"/>
      <c r="C40" s="126"/>
      <c r="D40" s="127"/>
      <c r="E40" s="127"/>
    </row>
    <row r="41" spans="1:5" ht="11.25" customHeight="1">
      <c r="A41" s="887"/>
      <c r="B41" s="888"/>
      <c r="C41" s="126"/>
      <c r="D41" s="127"/>
      <c r="E41" s="127"/>
    </row>
    <row r="42" spans="1:5" ht="11.25" customHeight="1">
      <c r="A42" s="887"/>
      <c r="B42" s="888"/>
      <c r="C42" s="126"/>
      <c r="D42" s="127"/>
      <c r="E42" s="127"/>
    </row>
    <row r="43" spans="1:5" ht="11.25" customHeight="1">
      <c r="A43" s="887"/>
      <c r="B43" s="888"/>
      <c r="C43" s="126"/>
      <c r="D43" s="127"/>
      <c r="E43" s="127"/>
    </row>
    <row r="44" spans="1:5" ht="11.25" customHeight="1">
      <c r="A44" s="887"/>
      <c r="B44" s="888"/>
      <c r="C44" s="126"/>
      <c r="D44" s="127"/>
      <c r="E44" s="127"/>
    </row>
    <row r="45" spans="1:5" ht="11.25" customHeight="1">
      <c r="A45" s="887"/>
      <c r="B45" s="888"/>
      <c r="C45" s="126"/>
      <c r="D45" s="127"/>
      <c r="E45" s="127"/>
    </row>
    <row r="46" spans="1:5" ht="11.25" customHeight="1">
      <c r="A46" s="887"/>
      <c r="B46" s="888"/>
      <c r="C46" s="126"/>
      <c r="D46" s="127"/>
      <c r="E46" s="127"/>
    </row>
    <row r="47" spans="1:5" ht="22.5" customHeight="1">
      <c r="A47" s="887"/>
      <c r="B47" s="888"/>
      <c r="C47" s="126"/>
      <c r="D47" s="127"/>
      <c r="E47" s="127"/>
    </row>
    <row r="48" spans="1:5" ht="11.25" customHeight="1">
      <c r="A48" s="887"/>
      <c r="B48" s="888"/>
      <c r="C48" s="126"/>
      <c r="D48" s="127"/>
      <c r="E48" s="127"/>
    </row>
    <row r="49" spans="1:5" ht="11.25" customHeight="1">
      <c r="A49" s="887"/>
      <c r="B49" s="888"/>
      <c r="C49" s="126"/>
      <c r="D49" s="127"/>
      <c r="E49" s="127"/>
    </row>
    <row r="50" spans="1:5" ht="11.25" customHeight="1">
      <c r="A50" s="887"/>
      <c r="B50" s="888"/>
      <c r="C50" s="126"/>
      <c r="D50" s="127"/>
      <c r="E50" s="127"/>
    </row>
    <row r="51" spans="1:5" ht="11.25" customHeight="1">
      <c r="A51" s="887"/>
      <c r="B51" s="888"/>
      <c r="C51" s="126"/>
      <c r="D51" s="127"/>
      <c r="E51" s="127"/>
    </row>
    <row r="52" spans="1:5" ht="11.25" customHeight="1">
      <c r="A52" s="887"/>
      <c r="B52" s="888"/>
      <c r="C52" s="126"/>
      <c r="D52" s="127"/>
      <c r="E52" s="127"/>
    </row>
    <row r="53" spans="1:5" ht="11.25" customHeight="1">
      <c r="A53" s="887"/>
      <c r="B53" s="888"/>
      <c r="C53" s="126"/>
      <c r="D53" s="127"/>
      <c r="E53" s="127"/>
    </row>
    <row r="54" spans="1:5" ht="11.25" customHeight="1">
      <c r="A54" s="887"/>
      <c r="B54" s="888"/>
      <c r="C54" s="126"/>
      <c r="D54" s="127"/>
      <c r="E54" s="127"/>
    </row>
    <row r="55" spans="1:5" ht="11.25" customHeight="1">
      <c r="A55" s="887"/>
      <c r="B55" s="888"/>
      <c r="C55" s="126"/>
      <c r="D55" s="127"/>
      <c r="E55" s="127"/>
    </row>
    <row r="56" spans="1:5" ht="11.25" customHeight="1">
      <c r="A56" s="887"/>
      <c r="B56" s="888"/>
      <c r="C56" s="126"/>
      <c r="D56" s="127"/>
      <c r="E56" s="127"/>
    </row>
    <row r="57" spans="1:5" ht="11.25" customHeight="1">
      <c r="A57" s="887"/>
      <c r="B57" s="888"/>
      <c r="C57" s="126"/>
      <c r="D57" s="127"/>
      <c r="E57" s="127"/>
    </row>
    <row r="58" spans="1:5" ht="11.25" customHeight="1">
      <c r="A58" s="887"/>
      <c r="B58" s="888"/>
      <c r="C58" s="126"/>
      <c r="D58" s="127"/>
      <c r="E58" s="127"/>
    </row>
    <row r="59" spans="1:5" ht="11.25" customHeight="1">
      <c r="A59" s="887"/>
      <c r="B59" s="888"/>
      <c r="C59" s="126"/>
      <c r="D59" s="127"/>
      <c r="E59" s="127"/>
    </row>
    <row r="60" spans="1:5" ht="11.25" customHeight="1">
      <c r="A60" s="887"/>
      <c r="B60" s="888"/>
      <c r="C60" s="126"/>
      <c r="D60" s="127"/>
      <c r="E60" s="127"/>
    </row>
    <row r="61" spans="1:5" ht="11.25" customHeight="1">
      <c r="A61" s="887"/>
      <c r="B61" s="888"/>
      <c r="C61" s="126"/>
      <c r="D61" s="127"/>
      <c r="E61" s="127"/>
    </row>
    <row r="62" spans="1:5" ht="11.25" customHeight="1">
      <c r="A62" s="887"/>
      <c r="B62" s="888"/>
      <c r="C62" s="126"/>
      <c r="D62" s="127"/>
      <c r="E62" s="127"/>
    </row>
    <row r="63" spans="1:5" ht="11.25" customHeight="1">
      <c r="A63" s="887"/>
      <c r="B63" s="888"/>
      <c r="C63" s="126"/>
      <c r="D63" s="127"/>
      <c r="E63" s="127"/>
    </row>
    <row r="64" spans="1:5" ht="11.25" customHeight="1">
      <c r="A64" s="887"/>
      <c r="B64" s="888"/>
      <c r="C64" s="126"/>
      <c r="D64" s="127"/>
      <c r="E64" s="127"/>
    </row>
    <row r="65" spans="1:5" ht="11.25" customHeight="1">
      <c r="A65" s="887"/>
      <c r="B65" s="888"/>
      <c r="C65" s="126"/>
      <c r="D65" s="127"/>
      <c r="E65" s="127"/>
    </row>
    <row r="66" spans="1:5" ht="11.25" customHeight="1">
      <c r="A66" s="887"/>
      <c r="B66" s="888"/>
      <c r="C66" s="126"/>
      <c r="D66" s="127"/>
      <c r="E66" s="127"/>
    </row>
    <row r="67" spans="1:5" ht="11.25" customHeight="1">
      <c r="A67" s="887"/>
      <c r="B67" s="888"/>
      <c r="C67" s="126"/>
      <c r="D67" s="127"/>
      <c r="E67" s="127"/>
    </row>
    <row r="68" spans="1:5" ht="11.25" customHeight="1">
      <c r="A68" s="887"/>
      <c r="B68" s="888"/>
      <c r="C68" s="126"/>
      <c r="D68" s="127"/>
      <c r="E68" s="127"/>
    </row>
    <row r="69" spans="1:5" ht="11.25" customHeight="1">
      <c r="A69" s="887"/>
      <c r="B69" s="888"/>
      <c r="C69" s="126"/>
      <c r="D69" s="127"/>
      <c r="E69" s="127"/>
    </row>
    <row r="70" spans="1:5" ht="11.25" customHeight="1">
      <c r="A70" s="887"/>
      <c r="B70" s="888"/>
      <c r="C70" s="126"/>
      <c r="D70" s="127"/>
      <c r="E70" s="127"/>
    </row>
    <row r="71" spans="1:5" ht="11.25" customHeight="1">
      <c r="A71" s="887"/>
      <c r="B71" s="888"/>
      <c r="C71" s="126"/>
      <c r="D71" s="127"/>
      <c r="E71" s="127"/>
    </row>
    <row r="72" spans="1:5" ht="11.25" customHeight="1">
      <c r="A72" s="887"/>
      <c r="B72" s="888"/>
      <c r="C72" s="126"/>
      <c r="D72" s="127"/>
      <c r="E72" s="127"/>
    </row>
    <row r="73" spans="1:5" ht="11.25" customHeight="1">
      <c r="A73" s="887"/>
      <c r="B73" s="888"/>
      <c r="C73" s="126"/>
      <c r="D73" s="127"/>
      <c r="E73" s="127"/>
    </row>
    <row r="74" spans="1:5" ht="11.25" customHeight="1">
      <c r="A74" s="887"/>
      <c r="B74" s="888"/>
      <c r="C74" s="126"/>
      <c r="D74" s="127"/>
      <c r="E74" s="127"/>
    </row>
    <row r="75" spans="1:5" ht="11.25" customHeight="1">
      <c r="A75" s="887"/>
      <c r="B75" s="888"/>
      <c r="C75" s="126"/>
      <c r="D75" s="127"/>
      <c r="E75" s="127"/>
    </row>
    <row r="76" spans="1:5" ht="11.25" customHeight="1">
      <c r="A76" s="887"/>
      <c r="B76" s="888"/>
      <c r="C76" s="126"/>
      <c r="D76" s="127"/>
      <c r="E76" s="127"/>
    </row>
    <row r="77" spans="1:5" ht="9.75">
      <c r="A77" s="128"/>
      <c r="B77" s="129"/>
      <c r="C77" s="130"/>
      <c r="D77" s="131"/>
      <c r="E77" s="131"/>
    </row>
    <row r="78" spans="1:5" ht="9.75">
      <c r="A78" s="128"/>
      <c r="B78" s="129"/>
      <c r="C78" s="130"/>
      <c r="D78" s="131"/>
      <c r="E78" s="131"/>
    </row>
    <row r="79" spans="1:5" ht="9.75">
      <c r="A79" s="128"/>
      <c r="B79" s="129"/>
      <c r="C79" s="130"/>
      <c r="D79" s="131"/>
      <c r="E79" s="131"/>
    </row>
    <row r="80" spans="1:5" ht="9.75">
      <c r="A80" s="128"/>
      <c r="B80" s="129"/>
      <c r="C80" s="130"/>
      <c r="D80" s="131"/>
      <c r="E80" s="131"/>
    </row>
    <row r="81" spans="1:5" ht="9.75">
      <c r="A81" s="128"/>
      <c r="B81" s="129"/>
      <c r="C81" s="130"/>
      <c r="D81" s="131"/>
      <c r="E81" s="131"/>
    </row>
    <row r="82" spans="1:5" ht="9.75">
      <c r="A82" s="128"/>
      <c r="B82" s="129"/>
      <c r="C82" s="130"/>
      <c r="D82" s="131"/>
      <c r="E82" s="131"/>
    </row>
    <row r="83" spans="1:5" ht="9.75">
      <c r="A83" s="128"/>
      <c r="B83" s="129"/>
      <c r="C83" s="130"/>
      <c r="D83" s="131"/>
      <c r="E83" s="131"/>
    </row>
    <row r="84" spans="1:5" ht="9.75">
      <c r="A84" s="128"/>
      <c r="B84" s="129"/>
      <c r="C84" s="130"/>
      <c r="D84" s="131"/>
      <c r="E84" s="131"/>
    </row>
    <row r="85" spans="1:5" ht="9.75">
      <c r="A85" s="128"/>
      <c r="B85" s="129"/>
      <c r="C85" s="130"/>
      <c r="D85" s="131"/>
      <c r="E85" s="131"/>
    </row>
    <row r="86" spans="1:5" ht="9.75">
      <c r="A86" s="128"/>
      <c r="B86" s="129"/>
      <c r="C86" s="130"/>
      <c r="D86" s="131"/>
      <c r="E86" s="131"/>
    </row>
    <row r="87" spans="1:5" ht="9.75">
      <c r="A87" s="128"/>
      <c r="B87" s="129"/>
      <c r="C87" s="130"/>
      <c r="D87" s="131"/>
      <c r="E87" s="131"/>
    </row>
    <row r="88" spans="1:5" ht="9.75">
      <c r="A88" s="128"/>
      <c r="B88" s="129"/>
      <c r="C88" s="130"/>
      <c r="D88" s="131"/>
      <c r="E88" s="131"/>
    </row>
    <row r="89" spans="1:5" ht="9.75">
      <c r="A89" s="128"/>
      <c r="B89" s="129"/>
      <c r="C89" s="130"/>
      <c r="D89" s="131"/>
      <c r="E89" s="131"/>
    </row>
    <row r="90" spans="1:5" ht="9.75">
      <c r="A90" s="128"/>
      <c r="B90" s="129"/>
      <c r="C90" s="130"/>
      <c r="D90" s="131"/>
      <c r="E90" s="131"/>
    </row>
    <row r="91" spans="1:5" ht="9.75">
      <c r="A91" s="128"/>
      <c r="B91" s="129"/>
      <c r="C91" s="130"/>
      <c r="D91" s="131"/>
      <c r="E91" s="131"/>
    </row>
    <row r="92" spans="1:5" ht="9.75">
      <c r="A92" s="128"/>
      <c r="B92" s="129"/>
      <c r="C92" s="130"/>
      <c r="D92" s="131"/>
      <c r="E92" s="131"/>
    </row>
    <row r="93" spans="1:5" ht="9.75">
      <c r="A93" s="128"/>
      <c r="B93" s="129"/>
      <c r="C93" s="130"/>
      <c r="D93" s="131"/>
      <c r="E93" s="131"/>
    </row>
    <row r="94" spans="1:5" ht="9.75">
      <c r="A94" s="128"/>
      <c r="B94" s="129"/>
      <c r="C94" s="130"/>
      <c r="D94" s="131"/>
      <c r="E94" s="131"/>
    </row>
    <row r="95" spans="1:5" ht="9.75">
      <c r="A95" s="128"/>
      <c r="B95" s="129"/>
      <c r="C95" s="130"/>
      <c r="D95" s="131"/>
      <c r="E95" s="131"/>
    </row>
    <row r="96" spans="1:5" ht="9.75">
      <c r="A96" s="128"/>
      <c r="B96" s="129"/>
      <c r="C96" s="130"/>
      <c r="D96" s="131"/>
      <c r="E96" s="131"/>
    </row>
    <row r="97" spans="1:5" ht="9.75">
      <c r="A97" s="128"/>
      <c r="B97" s="129"/>
      <c r="C97" s="130"/>
      <c r="D97" s="131"/>
      <c r="E97" s="131"/>
    </row>
    <row r="98" spans="1:5" ht="9.75">
      <c r="A98" s="132"/>
      <c r="B98" s="133"/>
      <c r="C98" s="130"/>
      <c r="D98" s="131"/>
      <c r="E98" s="131"/>
    </row>
    <row r="99" spans="1:5" ht="9.75">
      <c r="A99" s="132"/>
      <c r="B99" s="133"/>
      <c r="C99" s="130"/>
      <c r="D99" s="131"/>
      <c r="E99" s="131"/>
    </row>
    <row r="100" spans="1:5" ht="9.75">
      <c r="A100" s="132"/>
      <c r="B100" s="133"/>
      <c r="C100" s="130"/>
      <c r="D100" s="131"/>
      <c r="E100" s="131"/>
    </row>
    <row r="101" spans="1:5" ht="9.75">
      <c r="A101" s="132"/>
      <c r="B101" s="133"/>
      <c r="C101" s="130"/>
      <c r="D101" s="131"/>
      <c r="E101" s="131"/>
    </row>
    <row r="102" spans="1:5" ht="9.75">
      <c r="A102" s="132"/>
      <c r="B102" s="133"/>
      <c r="C102" s="130"/>
      <c r="D102" s="131"/>
      <c r="E102" s="131"/>
    </row>
    <row r="103" spans="1:5" ht="9.75">
      <c r="A103" s="132"/>
      <c r="B103" s="133"/>
      <c r="C103" s="130"/>
      <c r="D103" s="131"/>
      <c r="E103" s="131"/>
    </row>
    <row r="104" spans="1:5" ht="9.75">
      <c r="A104" s="132"/>
      <c r="B104" s="133"/>
      <c r="C104" s="130"/>
      <c r="D104" s="131"/>
      <c r="E104" s="131"/>
    </row>
    <row r="105" spans="1:5" ht="9.75">
      <c r="A105" s="132"/>
      <c r="B105" s="133"/>
      <c r="C105" s="130"/>
      <c r="D105" s="131"/>
      <c r="E105" s="131"/>
    </row>
    <row r="106" spans="1:5" ht="9.75">
      <c r="A106" s="132"/>
      <c r="B106" s="133"/>
      <c r="C106" s="130"/>
      <c r="D106" s="131"/>
      <c r="E106" s="131"/>
    </row>
    <row r="107" spans="1:5" ht="9.75">
      <c r="A107" s="132"/>
      <c r="B107" s="133"/>
      <c r="C107" s="134"/>
      <c r="D107" s="132"/>
      <c r="E107" s="132"/>
    </row>
    <row r="108" spans="1:5" ht="9.75">
      <c r="A108" s="132"/>
      <c r="B108" s="133"/>
      <c r="C108" s="134"/>
      <c r="D108" s="132"/>
      <c r="E108" s="132"/>
    </row>
    <row r="109" spans="1:5" ht="9.75">
      <c r="A109" s="132"/>
      <c r="B109" s="133"/>
      <c r="C109" s="134"/>
      <c r="D109" s="132"/>
      <c r="E109" s="132"/>
    </row>
    <row r="110" spans="1:5" ht="9.75">
      <c r="A110" s="132"/>
      <c r="B110" s="133"/>
      <c r="C110" s="134"/>
      <c r="D110" s="132"/>
      <c r="E110" s="132"/>
    </row>
    <row r="111" spans="1:5" ht="9.75">
      <c r="A111" s="132"/>
      <c r="B111" s="133"/>
      <c r="C111" s="134"/>
      <c r="D111" s="132"/>
      <c r="E111" s="132"/>
    </row>
    <row r="112" spans="1:5" ht="9.75">
      <c r="A112" s="132"/>
      <c r="B112" s="133"/>
      <c r="C112" s="134"/>
      <c r="D112" s="132"/>
      <c r="E112" s="132"/>
    </row>
    <row r="113" spans="1:5" ht="9.75">
      <c r="A113" s="132"/>
      <c r="B113" s="133"/>
      <c r="C113" s="134"/>
      <c r="D113" s="132"/>
      <c r="E113" s="132"/>
    </row>
    <row r="114" spans="1:5" ht="9.75">
      <c r="A114" s="132"/>
      <c r="B114" s="133"/>
      <c r="C114" s="134"/>
      <c r="D114" s="132"/>
      <c r="E114" s="132"/>
    </row>
    <row r="115" spans="1:5" ht="9.75">
      <c r="A115" s="132"/>
      <c r="B115" s="133"/>
      <c r="C115" s="134"/>
      <c r="D115" s="132"/>
      <c r="E115" s="132"/>
    </row>
    <row r="116" spans="1:5" ht="9.75">
      <c r="A116" s="132"/>
      <c r="B116" s="133"/>
      <c r="C116" s="134"/>
      <c r="D116" s="132"/>
      <c r="E116" s="132"/>
    </row>
    <row r="117" spans="1:5" ht="9.75">
      <c r="A117" s="132"/>
      <c r="B117" s="133"/>
      <c r="C117" s="134"/>
      <c r="D117" s="132"/>
      <c r="E117" s="132"/>
    </row>
    <row r="118" spans="1:5" ht="9.75">
      <c r="A118" s="132"/>
      <c r="B118" s="133"/>
      <c r="C118" s="134"/>
      <c r="D118" s="132"/>
      <c r="E118" s="132"/>
    </row>
    <row r="119" spans="1:5" ht="9.75">
      <c r="A119" s="132"/>
      <c r="B119" s="133"/>
      <c r="C119" s="134"/>
      <c r="D119" s="132"/>
      <c r="E119" s="132"/>
    </row>
    <row r="120" spans="1:5" ht="9.75">
      <c r="A120" s="132"/>
      <c r="B120" s="133"/>
      <c r="C120" s="134"/>
      <c r="D120" s="132"/>
      <c r="E120" s="132"/>
    </row>
    <row r="121" spans="1:5" ht="9.75">
      <c r="A121" s="132"/>
      <c r="B121" s="133"/>
      <c r="C121" s="134"/>
      <c r="D121" s="132"/>
      <c r="E121" s="132"/>
    </row>
    <row r="122" spans="1:5" ht="9.75">
      <c r="A122" s="132"/>
      <c r="B122" s="133"/>
      <c r="C122" s="134"/>
      <c r="D122" s="132"/>
      <c r="E122" s="132"/>
    </row>
    <row r="123" spans="1:5" ht="9.75">
      <c r="A123" s="132"/>
      <c r="B123" s="133"/>
      <c r="C123" s="134"/>
      <c r="D123" s="132"/>
      <c r="E123" s="132"/>
    </row>
    <row r="124" spans="1:5" ht="9.75">
      <c r="A124" s="132"/>
      <c r="B124" s="133"/>
      <c r="C124" s="134"/>
      <c r="D124" s="132"/>
      <c r="E124" s="132"/>
    </row>
    <row r="125" spans="1:5" ht="9.75">
      <c r="A125" s="132"/>
      <c r="B125" s="133"/>
      <c r="C125" s="134"/>
      <c r="D125" s="132"/>
      <c r="E125" s="132"/>
    </row>
    <row r="126" spans="1:5" ht="9.75">
      <c r="A126" s="132"/>
      <c r="B126" s="133"/>
      <c r="C126" s="134"/>
      <c r="D126" s="132"/>
      <c r="E126" s="132"/>
    </row>
    <row r="127" spans="1:5" ht="9.75">
      <c r="A127" s="132"/>
      <c r="B127" s="133"/>
      <c r="C127" s="134"/>
      <c r="D127" s="132"/>
      <c r="E127" s="132"/>
    </row>
    <row r="128" spans="1:5" ht="9.75">
      <c r="A128" s="132"/>
      <c r="B128" s="133"/>
      <c r="C128" s="134"/>
      <c r="D128" s="132"/>
      <c r="E128" s="132"/>
    </row>
    <row r="129" spans="1:5" ht="9.75">
      <c r="A129" s="132"/>
      <c r="B129" s="133"/>
      <c r="C129" s="134"/>
      <c r="D129" s="132"/>
      <c r="E129" s="132"/>
    </row>
    <row r="130" spans="1:5" ht="9.75">
      <c r="A130" s="132"/>
      <c r="B130" s="133"/>
      <c r="C130" s="134"/>
      <c r="D130" s="132"/>
      <c r="E130" s="132"/>
    </row>
    <row r="131" spans="1:5" ht="9.75">
      <c r="A131" s="132"/>
      <c r="B131" s="133"/>
      <c r="C131" s="134"/>
      <c r="D131" s="132"/>
      <c r="E131" s="132"/>
    </row>
    <row r="132" spans="1:5" ht="9.75">
      <c r="A132" s="132"/>
      <c r="B132" s="133"/>
      <c r="C132" s="134"/>
      <c r="D132" s="132"/>
      <c r="E132" s="132"/>
    </row>
    <row r="133" spans="1:5" ht="9.75">
      <c r="A133" s="132"/>
      <c r="B133" s="133"/>
      <c r="C133" s="134"/>
      <c r="D133" s="132"/>
      <c r="E133" s="132"/>
    </row>
    <row r="134" spans="1:5" ht="9.75">
      <c r="A134" s="132"/>
      <c r="B134" s="133"/>
      <c r="C134" s="134"/>
      <c r="D134" s="132"/>
      <c r="E134" s="132"/>
    </row>
    <row r="135" spans="1:5" ht="9.75">
      <c r="A135" s="132"/>
      <c r="B135" s="133"/>
      <c r="C135" s="134"/>
      <c r="D135" s="132"/>
      <c r="E135" s="132"/>
    </row>
    <row r="136" spans="1:5" ht="9.75">
      <c r="A136" s="132"/>
      <c r="B136" s="133"/>
      <c r="C136" s="134"/>
      <c r="D136" s="132"/>
      <c r="E136" s="132"/>
    </row>
    <row r="137" spans="1:5" ht="9.75">
      <c r="A137" s="132"/>
      <c r="B137" s="133"/>
      <c r="C137" s="134"/>
      <c r="D137" s="132"/>
      <c r="E137" s="132"/>
    </row>
    <row r="138" spans="1:5" ht="9.75">
      <c r="A138" s="132"/>
      <c r="B138" s="133"/>
      <c r="C138" s="134"/>
      <c r="D138" s="132"/>
      <c r="E138" s="132"/>
    </row>
    <row r="139" spans="1:5" ht="9.75">
      <c r="A139" s="132"/>
      <c r="B139" s="133"/>
      <c r="C139" s="134"/>
      <c r="D139" s="132"/>
      <c r="E139" s="132"/>
    </row>
    <row r="140" spans="1:5" ht="9.75">
      <c r="A140" s="132"/>
      <c r="B140" s="133"/>
      <c r="C140" s="134"/>
      <c r="D140" s="132"/>
      <c r="E140" s="132"/>
    </row>
    <row r="141" spans="1:5" ht="9.75">
      <c r="A141" s="132"/>
      <c r="B141" s="133"/>
      <c r="C141" s="134"/>
      <c r="D141" s="132"/>
      <c r="E141" s="132"/>
    </row>
    <row r="142" spans="1:5" ht="9.75">
      <c r="A142" s="132"/>
      <c r="B142" s="133"/>
      <c r="C142" s="134"/>
      <c r="D142" s="132"/>
      <c r="E142" s="132"/>
    </row>
    <row r="143" spans="1:5" ht="9.75">
      <c r="A143" s="132"/>
      <c r="B143" s="133"/>
      <c r="C143" s="134"/>
      <c r="D143" s="132"/>
      <c r="E143" s="132"/>
    </row>
    <row r="144" spans="1:5" ht="9.75">
      <c r="A144" s="132"/>
      <c r="B144" s="133"/>
      <c r="C144" s="134"/>
      <c r="D144" s="132"/>
      <c r="E144" s="132"/>
    </row>
    <row r="145" spans="1:5" ht="9.75">
      <c r="A145" s="132"/>
      <c r="B145" s="133"/>
      <c r="C145" s="134"/>
      <c r="D145" s="132"/>
      <c r="E145" s="132"/>
    </row>
    <row r="146" spans="1:5" ht="9.75">
      <c r="A146" s="132"/>
      <c r="B146" s="133"/>
      <c r="C146" s="134"/>
      <c r="D146" s="132"/>
      <c r="E146" s="132"/>
    </row>
    <row r="147" spans="1:5" ht="9.75">
      <c r="A147" s="132"/>
      <c r="B147" s="133"/>
      <c r="C147" s="134"/>
      <c r="D147" s="132"/>
      <c r="E147" s="132"/>
    </row>
    <row r="148" spans="1:5" ht="9.75">
      <c r="A148" s="132"/>
      <c r="B148" s="133"/>
      <c r="C148" s="134"/>
      <c r="D148" s="132"/>
      <c r="E148" s="132"/>
    </row>
    <row r="149" spans="1:5" ht="9.75">
      <c r="A149" s="132"/>
      <c r="B149" s="133"/>
      <c r="C149" s="134"/>
      <c r="D149" s="132"/>
      <c r="E149" s="132"/>
    </row>
    <row r="150" spans="1:5" ht="9.75">
      <c r="A150" s="132"/>
      <c r="B150" s="133"/>
      <c r="C150" s="134"/>
      <c r="D150" s="132"/>
      <c r="E150" s="132"/>
    </row>
    <row r="151" spans="1:5" ht="9.75">
      <c r="A151" s="132"/>
      <c r="B151" s="133"/>
      <c r="C151" s="134"/>
      <c r="D151" s="132"/>
      <c r="E151" s="132"/>
    </row>
    <row r="152" spans="1:5" ht="9.75">
      <c r="A152" s="132"/>
      <c r="B152" s="133"/>
      <c r="C152" s="134"/>
      <c r="D152" s="132"/>
      <c r="E152" s="132"/>
    </row>
    <row r="153" spans="1:5" ht="9.75">
      <c r="A153" s="132"/>
      <c r="B153" s="133"/>
      <c r="C153" s="134"/>
      <c r="D153" s="132"/>
      <c r="E153" s="132"/>
    </row>
    <row r="154" spans="1:5" ht="9.75">
      <c r="A154" s="132"/>
      <c r="B154" s="133"/>
      <c r="C154" s="134"/>
      <c r="D154" s="132"/>
      <c r="E154" s="132"/>
    </row>
    <row r="155" spans="1:5" ht="9.75">
      <c r="A155" s="132"/>
      <c r="B155" s="133"/>
      <c r="C155" s="134"/>
      <c r="D155" s="132"/>
      <c r="E155" s="132"/>
    </row>
    <row r="156" spans="1:5" ht="9.75">
      <c r="A156" s="132"/>
      <c r="B156" s="133"/>
      <c r="C156" s="134"/>
      <c r="D156" s="132"/>
      <c r="E156" s="132"/>
    </row>
    <row r="157" spans="1:5" ht="9.75">
      <c r="A157" s="132"/>
      <c r="B157" s="133"/>
      <c r="C157" s="134"/>
      <c r="D157" s="132"/>
      <c r="E157" s="132"/>
    </row>
    <row r="158" spans="1:5" ht="9.75">
      <c r="A158" s="132"/>
      <c r="B158" s="133"/>
      <c r="C158" s="134"/>
      <c r="D158" s="132"/>
      <c r="E158" s="132"/>
    </row>
    <row r="159" spans="1:5" ht="9.75">
      <c r="A159" s="132"/>
      <c r="B159" s="133"/>
      <c r="C159" s="134"/>
      <c r="D159" s="132"/>
      <c r="E159" s="132"/>
    </row>
    <row r="160" spans="1:5" ht="9.75">
      <c r="A160" s="132"/>
      <c r="B160" s="133"/>
      <c r="C160" s="134"/>
      <c r="D160" s="132"/>
      <c r="E160" s="132"/>
    </row>
    <row r="161" spans="1:5" ht="9.75">
      <c r="A161" s="132"/>
      <c r="B161" s="133"/>
      <c r="C161" s="134"/>
      <c r="D161" s="132"/>
      <c r="E161" s="132"/>
    </row>
    <row r="162" spans="1:5" ht="9.75">
      <c r="A162" s="132"/>
      <c r="B162" s="133"/>
      <c r="C162" s="134"/>
      <c r="D162" s="132"/>
      <c r="E162" s="132"/>
    </row>
    <row r="163" spans="1:5" ht="9.75">
      <c r="A163" s="132"/>
      <c r="B163" s="133"/>
      <c r="C163" s="134"/>
      <c r="D163" s="132"/>
      <c r="E163" s="132"/>
    </row>
    <row r="164" spans="1:5" ht="9.75">
      <c r="A164" s="132"/>
      <c r="B164" s="133"/>
      <c r="C164" s="134"/>
      <c r="D164" s="132"/>
      <c r="E164" s="132"/>
    </row>
    <row r="165" spans="1:5" ht="9.75">
      <c r="A165" s="132"/>
      <c r="B165" s="133"/>
      <c r="C165" s="134"/>
      <c r="D165" s="132"/>
      <c r="E165" s="132"/>
    </row>
    <row r="166" spans="1:5" ht="9.75">
      <c r="A166" s="132"/>
      <c r="B166" s="133"/>
      <c r="C166" s="134"/>
      <c r="D166" s="132"/>
      <c r="E166" s="132"/>
    </row>
    <row r="167" spans="1:5" ht="9.75">
      <c r="A167" s="132"/>
      <c r="B167" s="133"/>
      <c r="C167" s="134"/>
      <c r="D167" s="132"/>
      <c r="E167" s="132"/>
    </row>
    <row r="168" spans="1:5" ht="9.75">
      <c r="A168" s="132"/>
      <c r="B168" s="133"/>
      <c r="C168" s="134"/>
      <c r="D168" s="132"/>
      <c r="E168" s="132"/>
    </row>
    <row r="169" spans="1:5" ht="9.75">
      <c r="A169" s="132"/>
      <c r="B169" s="133"/>
      <c r="C169" s="134"/>
      <c r="D169" s="132"/>
      <c r="E169" s="132"/>
    </row>
    <row r="170" spans="1:5" ht="9.75">
      <c r="A170" s="132"/>
      <c r="B170" s="133"/>
      <c r="C170" s="134"/>
      <c r="D170" s="132"/>
      <c r="E170" s="132"/>
    </row>
    <row r="171" spans="1:5" ht="9.75">
      <c r="A171" s="132"/>
      <c r="B171" s="133"/>
      <c r="C171" s="134"/>
      <c r="D171" s="132"/>
      <c r="E171" s="132"/>
    </row>
    <row r="172" spans="1:5" ht="9.75">
      <c r="A172" s="132"/>
      <c r="B172" s="133"/>
      <c r="C172" s="134"/>
      <c r="D172" s="132"/>
      <c r="E172" s="132"/>
    </row>
    <row r="173" spans="1:5" ht="9.75">
      <c r="A173" s="132"/>
      <c r="B173" s="133"/>
      <c r="C173" s="134"/>
      <c r="D173" s="132"/>
      <c r="E173" s="132"/>
    </row>
    <row r="174" spans="1:5" ht="9.75">
      <c r="A174" s="132"/>
      <c r="B174" s="133"/>
      <c r="C174" s="134"/>
      <c r="D174" s="132"/>
      <c r="E174" s="132"/>
    </row>
    <row r="175" spans="1:5" ht="9.75">
      <c r="A175" s="132"/>
      <c r="B175" s="133"/>
      <c r="C175" s="134"/>
      <c r="D175" s="132"/>
      <c r="E175" s="132"/>
    </row>
    <row r="176" spans="1:5" ht="9.75">
      <c r="A176" s="132"/>
      <c r="B176" s="133"/>
      <c r="C176" s="134"/>
      <c r="D176" s="132"/>
      <c r="E176" s="132"/>
    </row>
    <row r="177" spans="1:5" ht="9.75">
      <c r="A177" s="132"/>
      <c r="B177" s="133"/>
      <c r="C177" s="134"/>
      <c r="D177" s="132"/>
      <c r="E177" s="132"/>
    </row>
    <row r="178" spans="1:5" ht="9.75">
      <c r="A178" s="132"/>
      <c r="B178" s="133"/>
      <c r="C178" s="134"/>
      <c r="D178" s="132"/>
      <c r="E178" s="132"/>
    </row>
    <row r="179" spans="1:5" ht="9.75">
      <c r="A179" s="132"/>
      <c r="B179" s="133"/>
      <c r="C179" s="134"/>
      <c r="D179" s="132"/>
      <c r="E179" s="132"/>
    </row>
    <row r="180" spans="1:5" ht="9.75">
      <c r="A180" s="132"/>
      <c r="B180" s="133"/>
      <c r="C180" s="134"/>
      <c r="D180" s="132"/>
      <c r="E180" s="132"/>
    </row>
    <row r="181" spans="1:5" ht="9.75">
      <c r="A181" s="132"/>
      <c r="B181" s="133"/>
      <c r="C181" s="134"/>
      <c r="D181" s="132"/>
      <c r="E181" s="132"/>
    </row>
    <row r="182" spans="1:5" ht="9.75">
      <c r="A182" s="132"/>
      <c r="B182" s="133"/>
      <c r="C182" s="134"/>
      <c r="D182" s="132"/>
      <c r="E182" s="132"/>
    </row>
    <row r="183" spans="1:5" ht="9.75">
      <c r="A183" s="132"/>
      <c r="B183" s="133"/>
      <c r="C183" s="134"/>
      <c r="D183" s="132"/>
      <c r="E183" s="132"/>
    </row>
    <row r="184" spans="1:5" ht="9.75">
      <c r="A184" s="132"/>
      <c r="B184" s="133"/>
      <c r="C184" s="134"/>
      <c r="D184" s="132"/>
      <c r="E184" s="132"/>
    </row>
    <row r="185" spans="1:5" ht="9.75">
      <c r="A185" s="132"/>
      <c r="B185" s="133"/>
      <c r="C185" s="134"/>
      <c r="D185" s="132"/>
      <c r="E185" s="132"/>
    </row>
    <row r="186" spans="1:5" ht="9.75">
      <c r="A186" s="132"/>
      <c r="B186" s="133"/>
      <c r="C186" s="134"/>
      <c r="D186" s="132"/>
      <c r="E186" s="132"/>
    </row>
    <row r="187" spans="1:5" ht="9.75">
      <c r="A187" s="132"/>
      <c r="B187" s="133"/>
      <c r="C187" s="134"/>
      <c r="D187" s="132"/>
      <c r="E187" s="132"/>
    </row>
    <row r="188" spans="1:5" ht="9.75">
      <c r="A188" s="132"/>
      <c r="B188" s="133"/>
      <c r="C188" s="134"/>
      <c r="D188" s="132"/>
      <c r="E188" s="132"/>
    </row>
    <row r="189" spans="1:5" ht="9.75">
      <c r="A189" s="132"/>
      <c r="B189" s="133"/>
      <c r="C189" s="134"/>
      <c r="D189" s="132"/>
      <c r="E189" s="132"/>
    </row>
    <row r="190" spans="1:5" ht="9.75">
      <c r="A190" s="132"/>
      <c r="B190" s="133"/>
      <c r="C190" s="134"/>
      <c r="D190" s="132"/>
      <c r="E190" s="132"/>
    </row>
    <row r="191" spans="1:5" ht="9.75">
      <c r="A191" s="132"/>
      <c r="B191" s="133"/>
      <c r="C191" s="134"/>
      <c r="D191" s="132"/>
      <c r="E191" s="132"/>
    </row>
    <row r="192" spans="1:5" ht="9.75">
      <c r="A192" s="132"/>
      <c r="B192" s="133"/>
      <c r="C192" s="134"/>
      <c r="D192" s="132"/>
      <c r="E192" s="132"/>
    </row>
    <row r="193" spans="1:5" ht="9.75">
      <c r="A193" s="132"/>
      <c r="B193" s="133"/>
      <c r="C193" s="134"/>
      <c r="D193" s="132"/>
      <c r="E193" s="132"/>
    </row>
    <row r="194" spans="1:5" ht="9.75">
      <c r="A194" s="132"/>
      <c r="B194" s="133"/>
      <c r="C194" s="134"/>
      <c r="D194" s="132"/>
      <c r="E194" s="132"/>
    </row>
    <row r="195" spans="1:5" ht="9.75">
      <c r="A195" s="132"/>
      <c r="B195" s="133"/>
      <c r="C195" s="134"/>
      <c r="D195" s="132"/>
      <c r="E195" s="132"/>
    </row>
    <row r="196" spans="1:5" ht="9.75">
      <c r="A196" s="132"/>
      <c r="B196" s="133"/>
      <c r="C196" s="134"/>
      <c r="D196" s="132"/>
      <c r="E196" s="132"/>
    </row>
    <row r="197" spans="1:5" ht="9.75">
      <c r="A197" s="132"/>
      <c r="B197" s="133"/>
      <c r="C197" s="134"/>
      <c r="D197" s="132"/>
      <c r="E197" s="132"/>
    </row>
    <row r="198" spans="1:5" ht="9.75">
      <c r="A198" s="132"/>
      <c r="B198" s="133"/>
      <c r="C198" s="134"/>
      <c r="D198" s="132"/>
      <c r="E198" s="132"/>
    </row>
    <row r="199" spans="1:5" ht="9.75">
      <c r="A199" s="132"/>
      <c r="B199" s="133"/>
      <c r="C199" s="134"/>
      <c r="D199" s="132"/>
      <c r="E199" s="132"/>
    </row>
    <row r="200" spans="1:5" ht="9.75">
      <c r="A200" s="132"/>
      <c r="B200" s="133"/>
      <c r="C200" s="134"/>
      <c r="D200" s="132"/>
      <c r="E200" s="132"/>
    </row>
    <row r="201" spans="1:5" ht="9.75">
      <c r="A201" s="132"/>
      <c r="B201" s="133"/>
      <c r="C201" s="134"/>
      <c r="D201" s="132"/>
      <c r="E201" s="132"/>
    </row>
    <row r="202" spans="1:5" ht="9.75">
      <c r="A202" s="132"/>
      <c r="B202" s="133"/>
      <c r="C202" s="134"/>
      <c r="D202" s="132"/>
      <c r="E202" s="132"/>
    </row>
    <row r="203" spans="1:5" ht="9.75">
      <c r="A203" s="132"/>
      <c r="B203" s="133"/>
      <c r="C203" s="134"/>
      <c r="D203" s="132"/>
      <c r="E203" s="132"/>
    </row>
    <row r="204" spans="1:5" ht="9.75">
      <c r="A204" s="132"/>
      <c r="B204" s="133"/>
      <c r="C204" s="134"/>
      <c r="D204" s="132"/>
      <c r="E204" s="132"/>
    </row>
    <row r="205" spans="1:5" ht="9.75">
      <c r="A205" s="132"/>
      <c r="B205" s="133"/>
      <c r="C205" s="134"/>
      <c r="D205" s="132"/>
      <c r="E205" s="132"/>
    </row>
    <row r="206" spans="1:5" ht="9.75">
      <c r="A206" s="132"/>
      <c r="B206" s="133"/>
      <c r="C206" s="134"/>
      <c r="D206" s="132"/>
      <c r="E206" s="132"/>
    </row>
    <row r="207" spans="1:5" ht="9.75">
      <c r="A207" s="132"/>
      <c r="B207" s="133"/>
      <c r="C207" s="134"/>
      <c r="D207" s="132"/>
      <c r="E207" s="132"/>
    </row>
    <row r="208" spans="1:5" ht="9.75">
      <c r="A208" s="132"/>
      <c r="B208" s="133"/>
      <c r="C208" s="134"/>
      <c r="D208" s="132"/>
      <c r="E208" s="132"/>
    </row>
    <row r="209" spans="1:5" ht="9.75">
      <c r="A209" s="132"/>
      <c r="B209" s="133"/>
      <c r="C209" s="134"/>
      <c r="D209" s="132"/>
      <c r="E209" s="132"/>
    </row>
    <row r="210" spans="1:5" ht="9.75">
      <c r="A210" s="132"/>
      <c r="B210" s="133"/>
      <c r="C210" s="134"/>
      <c r="D210" s="132"/>
      <c r="E210" s="132"/>
    </row>
    <row r="211" spans="1:5" ht="9.75">
      <c r="A211" s="132"/>
      <c r="B211" s="133"/>
      <c r="C211" s="134"/>
      <c r="D211" s="132"/>
      <c r="E211" s="132"/>
    </row>
    <row r="212" spans="1:5" ht="9.75">
      <c r="A212" s="132"/>
      <c r="B212" s="133"/>
      <c r="C212" s="134"/>
      <c r="D212" s="132"/>
      <c r="E212" s="132"/>
    </row>
    <row r="213" spans="1:5" ht="9.75">
      <c r="A213" s="132"/>
      <c r="B213" s="133"/>
      <c r="C213" s="134"/>
      <c r="D213" s="132"/>
      <c r="E213" s="132"/>
    </row>
    <row r="214" spans="1:5" ht="9.75">
      <c r="A214" s="132"/>
      <c r="B214" s="133"/>
      <c r="C214" s="134"/>
      <c r="D214" s="132"/>
      <c r="E214" s="132"/>
    </row>
    <row r="215" spans="1:5" ht="9.75">
      <c r="A215" s="132"/>
      <c r="B215" s="133"/>
      <c r="C215" s="134"/>
      <c r="D215" s="132"/>
      <c r="E215" s="132"/>
    </row>
    <row r="216" spans="1:5" ht="9.75">
      <c r="A216" s="132"/>
      <c r="B216" s="133"/>
      <c r="C216" s="134"/>
      <c r="D216" s="132"/>
      <c r="E216" s="132"/>
    </row>
    <row r="217" spans="1:5" ht="9.75">
      <c r="A217" s="132"/>
      <c r="B217" s="133"/>
      <c r="C217" s="134"/>
      <c r="D217" s="132"/>
      <c r="E217" s="132"/>
    </row>
    <row r="218" spans="1:5" ht="9.75">
      <c r="A218" s="132"/>
      <c r="B218" s="133"/>
      <c r="C218" s="134"/>
      <c r="D218" s="132"/>
      <c r="E218" s="132"/>
    </row>
    <row r="219" spans="1:5" ht="9.75">
      <c r="A219" s="132"/>
      <c r="B219" s="133"/>
      <c r="C219" s="134"/>
      <c r="D219" s="132"/>
      <c r="E219" s="132"/>
    </row>
    <row r="220" spans="1:5" ht="9.75">
      <c r="A220" s="132"/>
      <c r="B220" s="133"/>
      <c r="C220" s="134"/>
      <c r="D220" s="132"/>
      <c r="E220" s="132"/>
    </row>
    <row r="221" spans="1:5" ht="9.75">
      <c r="A221" s="132"/>
      <c r="B221" s="133"/>
      <c r="C221" s="134"/>
      <c r="D221" s="132"/>
      <c r="E221" s="132"/>
    </row>
    <row r="222" spans="1:5" ht="9.75">
      <c r="A222" s="132"/>
      <c r="B222" s="133"/>
      <c r="C222" s="134"/>
      <c r="D222" s="132"/>
      <c r="E222" s="132"/>
    </row>
    <row r="223" spans="1:5" ht="9.75">
      <c r="A223" s="132"/>
      <c r="B223" s="133"/>
      <c r="C223" s="134"/>
      <c r="D223" s="132"/>
      <c r="E223" s="132"/>
    </row>
    <row r="224" spans="1:5" ht="9.75">
      <c r="A224" s="132"/>
      <c r="B224" s="133"/>
      <c r="C224" s="134"/>
      <c r="D224" s="132"/>
      <c r="E224" s="132"/>
    </row>
    <row r="225" spans="1:5" ht="9.75">
      <c r="A225" s="132"/>
      <c r="B225" s="133"/>
      <c r="C225" s="134"/>
      <c r="D225" s="132"/>
      <c r="E225" s="132"/>
    </row>
    <row r="226" spans="1:5" ht="9.75">
      <c r="A226" s="132"/>
      <c r="B226" s="133"/>
      <c r="C226" s="134"/>
      <c r="D226" s="132"/>
      <c r="E226" s="132"/>
    </row>
    <row r="227" spans="1:5" ht="9.75">
      <c r="A227" s="132"/>
      <c r="B227" s="133"/>
      <c r="C227" s="134"/>
      <c r="D227" s="132"/>
      <c r="E227" s="132"/>
    </row>
    <row r="228" spans="1:5" ht="9.75">
      <c r="A228" s="132"/>
      <c r="B228" s="133"/>
      <c r="C228" s="134"/>
      <c r="D228" s="132"/>
      <c r="E228" s="132"/>
    </row>
    <row r="229" spans="1:5" ht="9.75">
      <c r="A229" s="132"/>
      <c r="B229" s="133"/>
      <c r="C229" s="134"/>
      <c r="D229" s="132"/>
      <c r="E229" s="132"/>
    </row>
    <row r="230" spans="1:5" ht="9.75">
      <c r="A230" s="132"/>
      <c r="B230" s="133"/>
      <c r="C230" s="134"/>
      <c r="D230" s="132"/>
      <c r="E230" s="132"/>
    </row>
    <row r="231" spans="1:5" ht="9.75">
      <c r="A231" s="132"/>
      <c r="B231" s="133"/>
      <c r="C231" s="134"/>
      <c r="D231" s="132"/>
      <c r="E231" s="132"/>
    </row>
    <row r="232" spans="1:5" ht="9.75">
      <c r="A232" s="132"/>
      <c r="B232" s="133"/>
      <c r="C232" s="134"/>
      <c r="D232" s="132"/>
      <c r="E232" s="132"/>
    </row>
    <row r="233" spans="1:5" ht="9.75">
      <c r="A233" s="132"/>
      <c r="B233" s="133"/>
      <c r="C233" s="134"/>
      <c r="D233" s="132"/>
      <c r="E233" s="132"/>
    </row>
    <row r="234" spans="1:5" ht="9.75">
      <c r="A234" s="132"/>
      <c r="B234" s="133"/>
      <c r="C234" s="134"/>
      <c r="D234" s="132"/>
      <c r="E234" s="132"/>
    </row>
    <row r="235" spans="1:5" ht="9.75">
      <c r="A235" s="132"/>
      <c r="B235" s="133"/>
      <c r="C235" s="134"/>
      <c r="D235" s="132"/>
      <c r="E235" s="132"/>
    </row>
    <row r="236" spans="1:5" ht="9.75">
      <c r="A236" s="132"/>
      <c r="B236" s="133"/>
      <c r="C236" s="134"/>
      <c r="D236" s="132"/>
      <c r="E236" s="132"/>
    </row>
    <row r="237" spans="1:5" ht="9.75">
      <c r="A237" s="132"/>
      <c r="B237" s="133"/>
      <c r="C237" s="134"/>
      <c r="D237" s="132"/>
      <c r="E237" s="132"/>
    </row>
    <row r="238" spans="1:5" ht="9.75">
      <c r="A238" s="132"/>
      <c r="B238" s="133"/>
      <c r="C238" s="134"/>
      <c r="D238" s="132"/>
      <c r="E238" s="132"/>
    </row>
    <row r="239" spans="1:5" ht="9.75">
      <c r="A239" s="132"/>
      <c r="B239" s="133"/>
      <c r="C239" s="134"/>
      <c r="D239" s="132"/>
      <c r="E239" s="132"/>
    </row>
    <row r="240" spans="1:5" ht="9.75">
      <c r="A240" s="132"/>
      <c r="B240" s="133"/>
      <c r="C240" s="134"/>
      <c r="D240" s="132"/>
      <c r="E240" s="132"/>
    </row>
    <row r="241" spans="1:5" ht="9.75">
      <c r="A241" s="132"/>
      <c r="B241" s="133"/>
      <c r="C241" s="134"/>
      <c r="D241" s="132"/>
      <c r="E241" s="132"/>
    </row>
    <row r="242" spans="1:5" ht="9.75">
      <c r="A242" s="132"/>
      <c r="B242" s="133"/>
      <c r="C242" s="134"/>
      <c r="D242" s="132"/>
      <c r="E242" s="132"/>
    </row>
    <row r="243" spans="1:5" ht="9.75">
      <c r="A243" s="132"/>
      <c r="B243" s="133"/>
      <c r="C243" s="134"/>
      <c r="D243" s="132"/>
      <c r="E243" s="132"/>
    </row>
    <row r="244" spans="1:5" ht="9.75">
      <c r="A244" s="132"/>
      <c r="B244" s="133"/>
      <c r="C244" s="134"/>
      <c r="D244" s="132"/>
      <c r="E244" s="132"/>
    </row>
    <row r="245" spans="1:5" ht="9.75">
      <c r="A245" s="132"/>
      <c r="B245" s="133"/>
      <c r="C245" s="134"/>
      <c r="D245" s="132"/>
      <c r="E245" s="132"/>
    </row>
    <row r="246" spans="1:5" ht="9.75">
      <c r="A246" s="132"/>
      <c r="B246" s="133"/>
      <c r="C246" s="134"/>
      <c r="D246" s="132"/>
      <c r="E246" s="132"/>
    </row>
    <row r="247" spans="1:5" ht="9.75">
      <c r="A247" s="132"/>
      <c r="B247" s="133"/>
      <c r="C247" s="134"/>
      <c r="D247" s="132"/>
      <c r="E247" s="132"/>
    </row>
    <row r="248" spans="1:5" ht="9.75">
      <c r="A248" s="132"/>
      <c r="B248" s="133"/>
      <c r="C248" s="134"/>
      <c r="D248" s="132"/>
      <c r="E248" s="132"/>
    </row>
    <row r="249" spans="1:5" ht="9.75">
      <c r="A249" s="132"/>
      <c r="B249" s="133"/>
      <c r="C249" s="134"/>
      <c r="D249" s="132"/>
      <c r="E249" s="132"/>
    </row>
    <row r="250" spans="1:5" ht="9.75">
      <c r="A250" s="132"/>
      <c r="B250" s="133"/>
      <c r="C250" s="134"/>
      <c r="D250" s="132"/>
      <c r="E250" s="132"/>
    </row>
    <row r="251" spans="1:5" ht="9.75">
      <c r="A251" s="132"/>
      <c r="B251" s="133"/>
      <c r="C251" s="134"/>
      <c r="D251" s="132"/>
      <c r="E251" s="132"/>
    </row>
    <row r="252" spans="1:5" ht="9.75">
      <c r="A252" s="132"/>
      <c r="B252" s="133"/>
      <c r="C252" s="134"/>
      <c r="D252" s="132"/>
      <c r="E252" s="132"/>
    </row>
    <row r="253" spans="1:5" ht="9.75">
      <c r="A253" s="132"/>
      <c r="B253" s="133"/>
      <c r="C253" s="134"/>
      <c r="D253" s="132"/>
      <c r="E253" s="132"/>
    </row>
    <row r="254" spans="1:5" ht="9.75">
      <c r="A254" s="132"/>
      <c r="B254" s="133"/>
      <c r="C254" s="134"/>
      <c r="D254" s="132"/>
      <c r="E254" s="132"/>
    </row>
    <row r="255" spans="1:5" ht="9.75">
      <c r="A255" s="132"/>
      <c r="B255" s="133"/>
      <c r="C255" s="134"/>
      <c r="D255" s="132"/>
      <c r="E255" s="132"/>
    </row>
    <row r="256" spans="1:5" ht="9.75">
      <c r="A256" s="132"/>
      <c r="B256" s="133"/>
      <c r="C256" s="134"/>
      <c r="D256" s="132"/>
      <c r="E256" s="132"/>
    </row>
    <row r="257" spans="1:5" ht="9.75">
      <c r="A257" s="132"/>
      <c r="B257" s="133"/>
      <c r="C257" s="134"/>
      <c r="D257" s="132"/>
      <c r="E257" s="132"/>
    </row>
    <row r="258" spans="1:5" ht="9.75">
      <c r="A258" s="132"/>
      <c r="B258" s="133"/>
      <c r="C258" s="134"/>
      <c r="D258" s="132"/>
      <c r="E258" s="132"/>
    </row>
    <row r="259" spans="1:5" ht="9.75">
      <c r="A259" s="132"/>
      <c r="B259" s="133"/>
      <c r="C259" s="134"/>
      <c r="D259" s="132"/>
      <c r="E259" s="132"/>
    </row>
    <row r="260" spans="1:5" ht="9.75">
      <c r="A260" s="132"/>
      <c r="B260" s="133"/>
      <c r="C260" s="134"/>
      <c r="D260" s="132"/>
      <c r="E260" s="132"/>
    </row>
    <row r="261" spans="1:5" ht="9.75">
      <c r="A261" s="132"/>
      <c r="B261" s="133"/>
      <c r="C261" s="134"/>
      <c r="D261" s="132"/>
      <c r="E261" s="132"/>
    </row>
    <row r="262" spans="1:5" ht="9.75">
      <c r="A262" s="132"/>
      <c r="B262" s="133"/>
      <c r="C262" s="134"/>
      <c r="D262" s="132"/>
      <c r="E262" s="132"/>
    </row>
    <row r="263" spans="1:5" ht="9.75">
      <c r="A263" s="132"/>
      <c r="B263" s="133"/>
      <c r="C263" s="134"/>
      <c r="D263" s="132"/>
      <c r="E263" s="132"/>
    </row>
    <row r="264" spans="1:5" ht="9.75">
      <c r="A264" s="132"/>
      <c r="B264" s="133"/>
      <c r="C264" s="134"/>
      <c r="D264" s="132"/>
      <c r="E264" s="132"/>
    </row>
    <row r="265" spans="1:5" ht="9.75">
      <c r="A265" s="132"/>
      <c r="B265" s="133"/>
      <c r="C265" s="134"/>
      <c r="D265" s="132"/>
      <c r="E265" s="132"/>
    </row>
    <row r="266" spans="1:5" ht="9.75">
      <c r="A266" s="132"/>
      <c r="B266" s="133"/>
      <c r="C266" s="134"/>
      <c r="D266" s="132"/>
      <c r="E266" s="132"/>
    </row>
    <row r="267" spans="1:5" ht="9.75">
      <c r="A267" s="132"/>
      <c r="B267" s="133"/>
      <c r="C267" s="134"/>
      <c r="D267" s="132"/>
      <c r="E267" s="132"/>
    </row>
    <row r="268" spans="1:5" ht="9.75">
      <c r="A268" s="132"/>
      <c r="B268" s="133"/>
      <c r="C268" s="134"/>
      <c r="D268" s="132"/>
      <c r="E268" s="132"/>
    </row>
    <row r="269" spans="1:5" ht="9.75">
      <c r="A269" s="132"/>
      <c r="B269" s="133"/>
      <c r="C269" s="134"/>
      <c r="D269" s="132"/>
      <c r="E269" s="132"/>
    </row>
    <row r="270" spans="1:5" ht="9.75">
      <c r="A270" s="132"/>
      <c r="B270" s="133"/>
      <c r="C270" s="134"/>
      <c r="D270" s="132"/>
      <c r="E270" s="132"/>
    </row>
    <row r="271" spans="1:5" ht="9.75">
      <c r="A271" s="132"/>
      <c r="B271" s="133"/>
      <c r="C271" s="134"/>
      <c r="D271" s="132"/>
      <c r="E271" s="132"/>
    </row>
    <row r="272" spans="1:5" ht="9.75">
      <c r="A272" s="132"/>
      <c r="B272" s="133"/>
      <c r="C272" s="134"/>
      <c r="D272" s="132"/>
      <c r="E272" s="132"/>
    </row>
    <row r="273" spans="1:5" ht="9.75">
      <c r="A273" s="132"/>
      <c r="B273" s="133"/>
      <c r="C273" s="134"/>
      <c r="D273" s="132"/>
      <c r="E273" s="132"/>
    </row>
    <row r="274" spans="1:5" ht="9.75">
      <c r="A274" s="132"/>
      <c r="B274" s="133"/>
      <c r="C274" s="134"/>
      <c r="D274" s="132"/>
      <c r="E274" s="132"/>
    </row>
    <row r="275" spans="1:5" ht="9.75">
      <c r="A275" s="132"/>
      <c r="B275" s="133"/>
      <c r="C275" s="134"/>
      <c r="D275" s="132"/>
      <c r="E275" s="132"/>
    </row>
    <row r="276" spans="1:5" ht="9.75">
      <c r="A276" s="132"/>
      <c r="B276" s="133"/>
      <c r="C276" s="134"/>
      <c r="D276" s="132"/>
      <c r="E276" s="132"/>
    </row>
    <row r="277" spans="1:5" ht="9.75">
      <c r="A277" s="132"/>
      <c r="B277" s="133"/>
      <c r="C277" s="134"/>
      <c r="D277" s="132"/>
      <c r="E277" s="132"/>
    </row>
    <row r="278" spans="1:5" ht="9.75">
      <c r="A278" s="132"/>
      <c r="B278" s="133"/>
      <c r="C278" s="134"/>
      <c r="D278" s="132"/>
      <c r="E278" s="132"/>
    </row>
    <row r="279" spans="1:5" ht="9.75">
      <c r="A279" s="132"/>
      <c r="B279" s="133"/>
      <c r="C279" s="134"/>
      <c r="D279" s="132"/>
      <c r="E279" s="132"/>
    </row>
    <row r="280" spans="1:5" ht="9.75">
      <c r="A280" s="132"/>
      <c r="B280" s="133"/>
      <c r="C280" s="134"/>
      <c r="D280" s="132"/>
      <c r="E280" s="132"/>
    </row>
    <row r="281" spans="1:5" ht="9.75">
      <c r="A281" s="132"/>
      <c r="B281" s="133"/>
      <c r="C281" s="134"/>
      <c r="D281" s="132"/>
      <c r="E281" s="132"/>
    </row>
    <row r="282" spans="1:5" ht="9.75">
      <c r="A282" s="132"/>
      <c r="B282" s="133"/>
      <c r="C282" s="134"/>
      <c r="D282" s="132"/>
      <c r="E282" s="132"/>
    </row>
    <row r="283" spans="1:5" ht="9.75">
      <c r="A283" s="132"/>
      <c r="B283" s="133"/>
      <c r="C283" s="134"/>
      <c r="D283" s="132"/>
      <c r="E283" s="132"/>
    </row>
    <row r="284" spans="1:5" ht="9.75">
      <c r="A284" s="132"/>
      <c r="B284" s="133"/>
      <c r="C284" s="134"/>
      <c r="D284" s="132"/>
      <c r="E284" s="132"/>
    </row>
    <row r="285" spans="1:5" ht="9.75">
      <c r="A285" s="132"/>
      <c r="B285" s="133"/>
      <c r="C285" s="134"/>
      <c r="D285" s="132"/>
      <c r="E285" s="132"/>
    </row>
    <row r="286" spans="1:5" ht="9.75">
      <c r="A286" s="132"/>
      <c r="B286" s="133"/>
      <c r="C286" s="134"/>
      <c r="D286" s="132"/>
      <c r="E286" s="132"/>
    </row>
    <row r="287" spans="1:5" ht="9.75">
      <c r="A287" s="132"/>
      <c r="B287" s="133"/>
      <c r="C287" s="134"/>
      <c r="D287" s="132"/>
      <c r="E287" s="132"/>
    </row>
    <row r="288" spans="1:5" ht="9.75">
      <c r="A288" s="132"/>
      <c r="B288" s="133"/>
      <c r="C288" s="134"/>
      <c r="D288" s="132"/>
      <c r="E288" s="132"/>
    </row>
    <row r="289" spans="1:5" ht="9.75">
      <c r="A289" s="132"/>
      <c r="B289" s="133"/>
      <c r="C289" s="134"/>
      <c r="D289" s="132"/>
      <c r="E289" s="132"/>
    </row>
    <row r="290" spans="1:5" ht="9.75">
      <c r="A290" s="132"/>
      <c r="B290" s="133"/>
      <c r="C290" s="134"/>
      <c r="D290" s="132"/>
      <c r="E290" s="132"/>
    </row>
    <row r="291" spans="1:5" ht="9.75">
      <c r="A291" s="132"/>
      <c r="B291" s="133"/>
      <c r="C291" s="134"/>
      <c r="D291" s="132"/>
      <c r="E291" s="132"/>
    </row>
    <row r="292" spans="1:5" ht="9.75">
      <c r="A292" s="132"/>
      <c r="B292" s="133"/>
      <c r="C292" s="134"/>
      <c r="D292" s="132"/>
      <c r="E292" s="132"/>
    </row>
    <row r="293" spans="1:5" ht="9.75">
      <c r="A293" s="132"/>
      <c r="B293" s="133"/>
      <c r="C293" s="134"/>
      <c r="D293" s="132"/>
      <c r="E293" s="132"/>
    </row>
    <row r="294" spans="1:5" ht="9.75">
      <c r="A294" s="132"/>
      <c r="B294" s="133"/>
      <c r="C294" s="134"/>
      <c r="D294" s="132"/>
      <c r="E294" s="132"/>
    </row>
    <row r="295" spans="1:5" ht="9.75">
      <c r="A295" s="132"/>
      <c r="B295" s="133"/>
      <c r="C295" s="134"/>
      <c r="D295" s="132"/>
      <c r="E295" s="132"/>
    </row>
    <row r="296" spans="1:5" ht="9.75">
      <c r="A296" s="132"/>
      <c r="B296" s="133"/>
      <c r="C296" s="134"/>
      <c r="D296" s="132"/>
      <c r="E296" s="132"/>
    </row>
    <row r="297" spans="1:5" ht="9.75">
      <c r="A297" s="132"/>
      <c r="B297" s="133"/>
      <c r="C297" s="134"/>
      <c r="D297" s="132"/>
      <c r="E297" s="132"/>
    </row>
    <row r="298" spans="1:5" ht="9.75">
      <c r="A298" s="132"/>
      <c r="B298" s="133"/>
      <c r="C298" s="134"/>
      <c r="D298" s="132"/>
      <c r="E298" s="132"/>
    </row>
    <row r="299" spans="1:5" ht="9.75">
      <c r="A299" s="132"/>
      <c r="B299" s="133"/>
      <c r="C299" s="134"/>
      <c r="D299" s="132"/>
      <c r="E299" s="132"/>
    </row>
    <row r="300" spans="1:5" ht="9.75">
      <c r="A300" s="132"/>
      <c r="B300" s="133"/>
      <c r="C300" s="134"/>
      <c r="D300" s="132"/>
      <c r="E300" s="132"/>
    </row>
    <row r="301" spans="1:5" ht="9.75">
      <c r="A301" s="132"/>
      <c r="B301" s="133"/>
      <c r="C301" s="134"/>
      <c r="D301" s="132"/>
      <c r="E301" s="132"/>
    </row>
    <row r="302" spans="1:5" ht="9.75">
      <c r="A302" s="132"/>
      <c r="B302" s="133"/>
      <c r="C302" s="134"/>
      <c r="D302" s="132"/>
      <c r="E302" s="132"/>
    </row>
    <row r="303" spans="1:5" ht="9.75">
      <c r="A303" s="132"/>
      <c r="B303" s="133"/>
      <c r="C303" s="134"/>
      <c r="D303" s="132"/>
      <c r="E303" s="132"/>
    </row>
    <row r="304" spans="1:5" ht="9.75">
      <c r="A304" s="132"/>
      <c r="B304" s="133"/>
      <c r="C304" s="134"/>
      <c r="D304" s="132"/>
      <c r="E304" s="132"/>
    </row>
    <row r="305" spans="1:5" ht="9.75">
      <c r="A305" s="132"/>
      <c r="B305" s="133"/>
      <c r="C305" s="134"/>
      <c r="D305" s="132"/>
      <c r="E305" s="132"/>
    </row>
    <row r="306" spans="1:5" ht="9.75">
      <c r="A306" s="132"/>
      <c r="B306" s="133"/>
      <c r="C306" s="134"/>
      <c r="D306" s="132"/>
      <c r="E306" s="132"/>
    </row>
    <row r="307" spans="1:5" ht="9.75">
      <c r="A307" s="132"/>
      <c r="B307" s="133"/>
      <c r="C307" s="134"/>
      <c r="D307" s="132"/>
      <c r="E307" s="132"/>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2" customWidth="1"/>
    <col min="7" max="10" width="9.140625" style="142" customWidth="1"/>
    <col min="11" max="16384" width="9.140625" style="70" customWidth="1"/>
  </cols>
  <sheetData>
    <row r="1" spans="1:10" s="53" customFormat="1" ht="12" thickBot="1">
      <c r="A1" s="733" t="s">
        <v>481</v>
      </c>
      <c r="B1" s="733"/>
      <c r="C1" s="733"/>
      <c r="D1" s="733"/>
      <c r="E1" s="733"/>
      <c r="F1" s="167"/>
      <c r="G1" s="167"/>
      <c r="H1" s="167"/>
      <c r="I1" s="167"/>
      <c r="J1" s="167"/>
    </row>
    <row r="2" spans="1:10" s="53" customFormat="1" ht="11.25">
      <c r="A2" s="98"/>
      <c r="B2" s="98"/>
      <c r="C2" s="98"/>
      <c r="D2" s="98"/>
      <c r="E2" s="98"/>
      <c r="F2" s="167"/>
      <c r="G2" s="167"/>
      <c r="H2" s="167"/>
      <c r="I2" s="167"/>
      <c r="J2" s="167"/>
    </row>
    <row r="3" spans="1:10" s="53" customFormat="1" ht="11.25">
      <c r="A3" s="750" t="s">
        <v>836</v>
      </c>
      <c r="B3" s="750"/>
      <c r="C3" s="919" t="str">
        <f>IF(ISBLANK(Ročná_správa!B12),"   údaj nebol vyplnený   ",Ročná_správa!B12)</f>
        <v>STP akciová spoločnosť Michalovce </v>
      </c>
      <c r="D3" s="919"/>
      <c r="E3" s="919"/>
      <c r="F3" s="167"/>
      <c r="G3" s="167"/>
      <c r="H3" s="167"/>
      <c r="I3" s="167"/>
      <c r="J3" s="167"/>
    </row>
    <row r="4" spans="1:10" s="53" customFormat="1" ht="11.25">
      <c r="A4" s="750" t="s">
        <v>697</v>
      </c>
      <c r="B4" s="751"/>
      <c r="C4" s="896" t="str">
        <f>IF(Ročná_správa!E6=0,"   údaj nebol vyplnený   ",Ročná_správa!E6)</f>
        <v>31650058</v>
      </c>
      <c r="D4" s="918"/>
      <c r="E4" s="918"/>
      <c r="F4" s="167"/>
      <c r="G4" s="167"/>
      <c r="H4" s="167"/>
      <c r="I4" s="167"/>
      <c r="J4" s="167"/>
    </row>
    <row r="5" spans="1:10" s="53" customFormat="1" ht="11.25">
      <c r="A5" s="750" t="s">
        <v>736</v>
      </c>
      <c r="B5" s="751"/>
      <c r="C5" s="908"/>
      <c r="D5" s="909"/>
      <c r="E5" s="909"/>
      <c r="F5" s="167"/>
      <c r="G5" s="167"/>
      <c r="H5" s="167"/>
      <c r="I5" s="167"/>
      <c r="J5" s="167"/>
    </row>
    <row r="6" spans="1:5" ht="11.25">
      <c r="A6" s="750" t="s">
        <v>737</v>
      </c>
      <c r="B6" s="751"/>
      <c r="C6" s="908"/>
      <c r="D6" s="909"/>
      <c r="E6" s="909"/>
    </row>
    <row r="7" spans="1:10" s="263" customFormat="1" ht="12" thickBot="1">
      <c r="A7" s="266"/>
      <c r="B7" s="267"/>
      <c r="C7" s="262"/>
      <c r="D7" s="268"/>
      <c r="E7" s="268"/>
      <c r="F7" s="176"/>
      <c r="G7" s="176"/>
      <c r="H7" s="176"/>
      <c r="I7" s="176"/>
      <c r="J7" s="176"/>
    </row>
    <row r="8" spans="1:5" ht="15" customHeight="1">
      <c r="A8" s="914" t="s">
        <v>783</v>
      </c>
      <c r="B8" s="902"/>
      <c r="C8" s="910" t="s">
        <v>226</v>
      </c>
      <c r="D8" s="912" t="s">
        <v>682</v>
      </c>
      <c r="E8" s="913"/>
    </row>
    <row r="9" spans="1:5" ht="25.5" customHeight="1" thickBot="1">
      <c r="A9" s="915"/>
      <c r="B9" s="904"/>
      <c r="C9" s="911"/>
      <c r="D9" s="271" t="s">
        <v>854</v>
      </c>
      <c r="E9" s="272" t="s">
        <v>855</v>
      </c>
    </row>
    <row r="10" spans="1:6" ht="12.75">
      <c r="A10" s="916"/>
      <c r="B10" s="917"/>
      <c r="C10" s="269"/>
      <c r="D10" s="270"/>
      <c r="E10" s="270"/>
      <c r="F10" s="175"/>
    </row>
    <row r="11" spans="1:6" ht="12.75">
      <c r="A11" s="907"/>
      <c r="B11" s="848"/>
      <c r="C11" s="135"/>
      <c r="D11" s="136"/>
      <c r="E11" s="136"/>
      <c r="F11" s="176"/>
    </row>
    <row r="12" spans="1:6" ht="12.75">
      <c r="A12" s="907"/>
      <c r="B12" s="848"/>
      <c r="C12" s="135"/>
      <c r="D12" s="136"/>
      <c r="E12" s="136"/>
      <c r="F12" s="176"/>
    </row>
    <row r="13" spans="1:6" ht="12.75">
      <c r="A13" s="907"/>
      <c r="B13" s="848"/>
      <c r="C13" s="135"/>
      <c r="D13" s="136"/>
      <c r="E13" s="136"/>
      <c r="F13" s="176"/>
    </row>
    <row r="14" spans="1:6" ht="12.75">
      <c r="A14" s="907"/>
      <c r="B14" s="848"/>
      <c r="C14" s="135"/>
      <c r="D14" s="136"/>
      <c r="E14" s="136"/>
      <c r="F14" s="176"/>
    </row>
    <row r="15" spans="1:6" ht="12.75">
      <c r="A15" s="907"/>
      <c r="B15" s="848"/>
      <c r="C15" s="135"/>
      <c r="D15" s="136"/>
      <c r="E15" s="136"/>
      <c r="F15" s="176"/>
    </row>
    <row r="16" spans="1:6" ht="12.75">
      <c r="A16" s="907"/>
      <c r="B16" s="848"/>
      <c r="C16" s="135"/>
      <c r="D16" s="136"/>
      <c r="E16" s="136"/>
      <c r="F16" s="176"/>
    </row>
    <row r="17" spans="1:6" ht="12.75">
      <c r="A17" s="907"/>
      <c r="B17" s="848"/>
      <c r="C17" s="135"/>
      <c r="D17" s="136"/>
      <c r="E17" s="136"/>
      <c r="F17" s="175"/>
    </row>
    <row r="18" spans="1:6" ht="11.25" customHeight="1">
      <c r="A18" s="907"/>
      <c r="B18" s="848"/>
      <c r="C18" s="135"/>
      <c r="D18" s="136"/>
      <c r="E18" s="136"/>
      <c r="F18" s="176"/>
    </row>
    <row r="19" spans="1:6" ht="12.75">
      <c r="A19" s="907"/>
      <c r="B19" s="848"/>
      <c r="C19" s="135"/>
      <c r="D19" s="136"/>
      <c r="E19" s="136"/>
      <c r="F19" s="176"/>
    </row>
    <row r="20" spans="1:6" ht="12.75">
      <c r="A20" s="907"/>
      <c r="B20" s="848"/>
      <c r="C20" s="135"/>
      <c r="D20" s="136"/>
      <c r="E20" s="136"/>
      <c r="F20" s="176"/>
    </row>
    <row r="21" spans="1:6" ht="12.75">
      <c r="A21" s="907"/>
      <c r="B21" s="848"/>
      <c r="C21" s="135"/>
      <c r="D21" s="136"/>
      <c r="E21" s="136"/>
      <c r="F21" s="176"/>
    </row>
    <row r="22" spans="1:6" ht="12.75">
      <c r="A22" s="907"/>
      <c r="B22" s="848"/>
      <c r="C22" s="135"/>
      <c r="D22" s="136"/>
      <c r="E22" s="136"/>
      <c r="F22" s="176"/>
    </row>
    <row r="23" spans="1:6" ht="12.75">
      <c r="A23" s="907"/>
      <c r="B23" s="848"/>
      <c r="C23" s="135"/>
      <c r="D23" s="136"/>
      <c r="E23" s="136"/>
      <c r="F23" s="176"/>
    </row>
    <row r="24" spans="1:6" ht="12.75">
      <c r="A24" s="907"/>
      <c r="B24" s="848"/>
      <c r="C24" s="135"/>
      <c r="D24" s="136"/>
      <c r="E24" s="136"/>
      <c r="F24" s="176"/>
    </row>
    <row r="25" spans="1:6" ht="12.75">
      <c r="A25" s="907"/>
      <c r="B25" s="848"/>
      <c r="C25" s="135"/>
      <c r="D25" s="136"/>
      <c r="E25" s="136"/>
      <c r="F25" s="176"/>
    </row>
    <row r="26" spans="1:6" ht="12.75">
      <c r="A26" s="907"/>
      <c r="B26" s="848"/>
      <c r="C26" s="135"/>
      <c r="D26" s="136"/>
      <c r="E26" s="136"/>
      <c r="F26" s="175"/>
    </row>
    <row r="27" spans="1:6" ht="12.75">
      <c r="A27" s="907"/>
      <c r="B27" s="848"/>
      <c r="C27" s="135"/>
      <c r="D27" s="136"/>
      <c r="E27" s="136"/>
      <c r="F27" s="176"/>
    </row>
    <row r="28" spans="1:6" ht="12.75">
      <c r="A28" s="907"/>
      <c r="B28" s="848"/>
      <c r="C28" s="135"/>
      <c r="D28" s="136"/>
      <c r="E28" s="136"/>
      <c r="F28" s="176"/>
    </row>
    <row r="29" spans="1:6" ht="12.75">
      <c r="A29" s="907"/>
      <c r="B29" s="848"/>
      <c r="C29" s="135"/>
      <c r="D29" s="136"/>
      <c r="E29" s="136"/>
      <c r="F29" s="176"/>
    </row>
    <row r="30" spans="1:6" ht="12.75">
      <c r="A30" s="907"/>
      <c r="B30" s="848"/>
      <c r="C30" s="135"/>
      <c r="D30" s="136"/>
      <c r="E30" s="136"/>
      <c r="F30" s="176"/>
    </row>
    <row r="31" spans="1:6" ht="12.75">
      <c r="A31" s="907"/>
      <c r="B31" s="848"/>
      <c r="C31" s="135"/>
      <c r="D31" s="136"/>
      <c r="E31" s="136"/>
      <c r="F31" s="176"/>
    </row>
    <row r="32" spans="1:6" ht="22.5" customHeight="1">
      <c r="A32" s="907"/>
      <c r="B32" s="848"/>
      <c r="C32" s="135"/>
      <c r="D32" s="136"/>
      <c r="E32" s="136"/>
      <c r="F32" s="175"/>
    </row>
    <row r="33" spans="1:6" ht="12.75">
      <c r="A33" s="907"/>
      <c r="B33" s="848"/>
      <c r="C33" s="135"/>
      <c r="D33" s="136"/>
      <c r="E33" s="136"/>
      <c r="F33" s="176"/>
    </row>
    <row r="34" spans="1:6" ht="12.75">
      <c r="A34" s="907"/>
      <c r="B34" s="848"/>
      <c r="C34" s="135"/>
      <c r="D34" s="136"/>
      <c r="E34" s="136"/>
      <c r="F34" s="176"/>
    </row>
    <row r="35" spans="1:6" ht="12.75">
      <c r="A35" s="907"/>
      <c r="B35" s="848"/>
      <c r="C35" s="135"/>
      <c r="D35" s="136"/>
      <c r="E35" s="136"/>
      <c r="F35" s="175"/>
    </row>
    <row r="36" spans="1:6" ht="12.75">
      <c r="A36" s="907"/>
      <c r="B36" s="848"/>
      <c r="C36" s="135"/>
      <c r="D36" s="136"/>
      <c r="E36" s="136"/>
      <c r="F36" s="176"/>
    </row>
    <row r="37" spans="1:6" ht="12.75">
      <c r="A37" s="907"/>
      <c r="B37" s="848"/>
      <c r="C37" s="135"/>
      <c r="D37" s="136"/>
      <c r="E37" s="136"/>
      <c r="F37" s="176"/>
    </row>
    <row r="38" spans="1:6" ht="12.75">
      <c r="A38" s="907"/>
      <c r="B38" s="848"/>
      <c r="C38" s="137"/>
      <c r="D38" s="136"/>
      <c r="E38" s="136"/>
      <c r="F38" s="176"/>
    </row>
    <row r="39" spans="1:6" ht="12.75">
      <c r="A39" s="907"/>
      <c r="B39" s="848"/>
      <c r="C39" s="135"/>
      <c r="D39" s="136"/>
      <c r="E39" s="136"/>
      <c r="F39" s="176"/>
    </row>
    <row r="40" spans="1:6" ht="12.75">
      <c r="A40" s="907"/>
      <c r="B40" s="848"/>
      <c r="C40" s="135"/>
      <c r="D40" s="136"/>
      <c r="E40" s="136"/>
      <c r="F40" s="176"/>
    </row>
    <row r="41" spans="1:6" ht="12.75">
      <c r="A41" s="907"/>
      <c r="B41" s="848"/>
      <c r="C41" s="135"/>
      <c r="D41" s="136"/>
      <c r="E41" s="136"/>
      <c r="F41" s="176"/>
    </row>
    <row r="42" spans="1:6" ht="12.75">
      <c r="A42" s="907"/>
      <c r="B42" s="848"/>
      <c r="C42" s="135"/>
      <c r="D42" s="136"/>
      <c r="E42" s="136"/>
      <c r="F42" s="176"/>
    </row>
    <row r="43" spans="1:6" ht="12.75">
      <c r="A43" s="907"/>
      <c r="B43" s="848"/>
      <c r="C43" s="135"/>
      <c r="D43" s="136"/>
      <c r="E43" s="136"/>
      <c r="F43" s="176"/>
    </row>
    <row r="44" spans="1:6" ht="12.75">
      <c r="A44" s="907"/>
      <c r="B44" s="848"/>
      <c r="C44" s="135"/>
      <c r="D44" s="136"/>
      <c r="E44" s="136"/>
      <c r="F44" s="176"/>
    </row>
    <row r="45" spans="1:6" ht="12.75">
      <c r="A45" s="907"/>
      <c r="B45" s="848"/>
      <c r="C45" s="135"/>
      <c r="D45" s="136"/>
      <c r="E45" s="136"/>
      <c r="F45" s="176"/>
    </row>
    <row r="46" spans="1:6" ht="12.75">
      <c r="A46" s="907"/>
      <c r="B46" s="848"/>
      <c r="C46" s="135"/>
      <c r="D46" s="136"/>
      <c r="E46" s="136"/>
      <c r="F46" s="176"/>
    </row>
    <row r="47" spans="1:6" ht="12.75">
      <c r="A47" s="907"/>
      <c r="B47" s="848"/>
      <c r="C47" s="135"/>
      <c r="D47" s="136"/>
      <c r="E47" s="136"/>
      <c r="F47" s="176"/>
    </row>
    <row r="48" spans="1:6" ht="12.75">
      <c r="A48" s="907"/>
      <c r="B48" s="848"/>
      <c r="C48" s="135"/>
      <c r="D48" s="136"/>
      <c r="E48" s="136"/>
      <c r="F48" s="176"/>
    </row>
    <row r="49" spans="1:6" ht="12.75">
      <c r="A49" s="907"/>
      <c r="B49" s="848"/>
      <c r="C49" s="135"/>
      <c r="D49" s="136"/>
      <c r="E49" s="136"/>
      <c r="F49" s="176"/>
    </row>
    <row r="50" spans="1:6" ht="12.75">
      <c r="A50" s="907"/>
      <c r="B50" s="848"/>
      <c r="C50" s="135"/>
      <c r="D50" s="136"/>
      <c r="E50" s="136"/>
      <c r="F50" s="176"/>
    </row>
    <row r="51" spans="1:6" ht="12.75">
      <c r="A51" s="907"/>
      <c r="B51" s="848"/>
      <c r="C51" s="135"/>
      <c r="D51" s="136"/>
      <c r="E51" s="136"/>
      <c r="F51" s="176"/>
    </row>
    <row r="52" spans="1:6" ht="12.75">
      <c r="A52" s="907"/>
      <c r="B52" s="848"/>
      <c r="C52" s="135"/>
      <c r="D52" s="136"/>
      <c r="E52" s="136"/>
      <c r="F52" s="176"/>
    </row>
    <row r="53" spans="1:6" ht="12.75">
      <c r="A53" s="907"/>
      <c r="B53" s="848"/>
      <c r="C53" s="135"/>
      <c r="D53" s="136"/>
      <c r="E53" s="136"/>
      <c r="F53" s="176"/>
    </row>
    <row r="54" spans="1:6" ht="12.75">
      <c r="A54" s="907"/>
      <c r="B54" s="848"/>
      <c r="C54" s="135"/>
      <c r="D54" s="136"/>
      <c r="E54" s="136"/>
      <c r="F54" s="176"/>
    </row>
    <row r="55" spans="1:6" ht="12.75">
      <c r="A55" s="907"/>
      <c r="B55" s="848"/>
      <c r="C55" s="135"/>
      <c r="D55" s="136"/>
      <c r="E55" s="136"/>
      <c r="F55" s="177"/>
    </row>
    <row r="56" spans="1:6" ht="12.75">
      <c r="A56" s="907"/>
      <c r="B56" s="848"/>
      <c r="C56" s="135"/>
      <c r="D56" s="136"/>
      <c r="E56" s="136"/>
      <c r="F56" s="177"/>
    </row>
    <row r="57" spans="1:6" ht="12.75">
      <c r="A57" s="907"/>
      <c r="B57" s="848"/>
      <c r="C57" s="135"/>
      <c r="D57" s="136"/>
      <c r="E57" s="136"/>
      <c r="F57" s="178"/>
    </row>
    <row r="58" spans="1:6" ht="12.75">
      <c r="A58" s="907"/>
      <c r="B58" s="848"/>
      <c r="C58" s="135"/>
      <c r="D58" s="136"/>
      <c r="E58" s="136"/>
      <c r="F58" s="178"/>
    </row>
    <row r="59" spans="1:6" ht="12.75">
      <c r="A59" s="907"/>
      <c r="B59" s="848"/>
      <c r="C59" s="135"/>
      <c r="D59" s="136"/>
      <c r="E59" s="136"/>
      <c r="F59" s="178"/>
    </row>
    <row r="60" spans="1:6" ht="12.75">
      <c r="A60" s="907"/>
      <c r="B60" s="848"/>
      <c r="C60" s="135"/>
      <c r="D60" s="136"/>
      <c r="E60" s="136"/>
      <c r="F60" s="176"/>
    </row>
    <row r="61" spans="1:6" ht="12.75">
      <c r="A61" s="907"/>
      <c r="B61" s="848"/>
      <c r="C61" s="137"/>
      <c r="D61" s="136"/>
      <c r="E61" s="136"/>
      <c r="F61" s="176"/>
    </row>
    <row r="62" spans="1:6" ht="12.75">
      <c r="A62" s="907"/>
      <c r="B62" s="848"/>
      <c r="C62" s="135"/>
      <c r="D62" s="136"/>
      <c r="E62" s="136"/>
      <c r="F62" s="176"/>
    </row>
    <row r="63" spans="1:6" ht="12.75">
      <c r="A63" s="907"/>
      <c r="B63" s="848"/>
      <c r="C63" s="135"/>
      <c r="D63" s="136"/>
      <c r="E63" s="136"/>
      <c r="F63" s="176"/>
    </row>
    <row r="64" spans="1:6" ht="12.75">
      <c r="A64" s="907"/>
      <c r="B64" s="848"/>
      <c r="C64" s="135"/>
      <c r="D64" s="136"/>
      <c r="E64" s="136"/>
      <c r="F64" s="176"/>
    </row>
    <row r="65" spans="1:6" ht="12.75">
      <c r="A65" s="907"/>
      <c r="B65" s="848"/>
      <c r="C65" s="137"/>
      <c r="D65" s="136"/>
      <c r="E65" s="136"/>
      <c r="F65" s="176"/>
    </row>
    <row r="66" spans="1:6" ht="12.75">
      <c r="A66" s="907"/>
      <c r="B66" s="848"/>
      <c r="C66" s="135"/>
      <c r="D66" s="136"/>
      <c r="E66" s="136"/>
      <c r="F66" s="176"/>
    </row>
    <row r="67" spans="1:6" ht="12.75">
      <c r="A67" s="907"/>
      <c r="B67" s="848"/>
      <c r="C67" s="135"/>
      <c r="D67" s="136"/>
      <c r="E67" s="136"/>
      <c r="F67" s="176"/>
    </row>
    <row r="68" spans="1:6" ht="12.75">
      <c r="A68" s="907"/>
      <c r="B68" s="848"/>
      <c r="C68" s="135"/>
      <c r="D68" s="136"/>
      <c r="E68" s="136"/>
      <c r="F68" s="176"/>
    </row>
    <row r="69" spans="1:6" ht="12.75">
      <c r="A69" s="907"/>
      <c r="B69" s="848"/>
      <c r="C69" s="135"/>
      <c r="D69" s="136"/>
      <c r="E69" s="136"/>
      <c r="F69" s="176"/>
    </row>
    <row r="70" spans="1:6" ht="12.75">
      <c r="A70" s="907"/>
      <c r="B70" s="848"/>
      <c r="C70" s="135"/>
      <c r="D70" s="136"/>
      <c r="E70" s="136"/>
      <c r="F70" s="176"/>
    </row>
    <row r="71" spans="1:6" ht="12.75">
      <c r="A71" s="907"/>
      <c r="B71" s="848"/>
      <c r="C71" s="137"/>
      <c r="D71" s="136"/>
      <c r="E71" s="136"/>
      <c r="F71" s="176"/>
    </row>
    <row r="72" spans="1:6" ht="12.75">
      <c r="A72" s="907"/>
      <c r="B72" s="848"/>
      <c r="C72" s="135"/>
      <c r="D72" s="136"/>
      <c r="E72" s="136"/>
      <c r="F72" s="176"/>
    </row>
    <row r="73" spans="1:6" ht="12.75">
      <c r="A73" s="907"/>
      <c r="B73" s="848"/>
      <c r="C73" s="137"/>
      <c r="D73" s="136"/>
      <c r="E73" s="136"/>
      <c r="F73" s="176"/>
    </row>
    <row r="74" spans="1:6" ht="12.75">
      <c r="A74" s="907"/>
      <c r="B74" s="848"/>
      <c r="C74" s="137"/>
      <c r="D74" s="136"/>
      <c r="E74" s="136"/>
      <c r="F74" s="176"/>
    </row>
    <row r="75" spans="1:6" ht="12.75">
      <c r="A75" s="907"/>
      <c r="B75" s="848"/>
      <c r="C75" s="137"/>
      <c r="D75" s="136"/>
      <c r="E75" s="136"/>
      <c r="F75" s="176"/>
    </row>
    <row r="76" spans="1:6" ht="12.75">
      <c r="A76" s="907"/>
      <c r="B76" s="848"/>
      <c r="C76" s="138"/>
      <c r="D76" s="136"/>
      <c r="E76" s="136"/>
      <c r="F76" s="176"/>
    </row>
    <row r="77" spans="1:6" ht="12.75">
      <c r="A77" s="907"/>
      <c r="B77" s="848"/>
      <c r="C77" s="139"/>
      <c r="D77" s="136"/>
      <c r="E77" s="136"/>
      <c r="F77" s="176"/>
    </row>
    <row r="78" spans="1:6" ht="12.75">
      <c r="A78" s="907"/>
      <c r="B78" s="848"/>
      <c r="C78" s="139"/>
      <c r="D78" s="136"/>
      <c r="E78" s="136"/>
      <c r="F78" s="176"/>
    </row>
    <row r="79" spans="1:6" ht="12.75">
      <c r="A79" s="907"/>
      <c r="B79" s="848"/>
      <c r="C79" s="139"/>
      <c r="D79" s="136"/>
      <c r="E79" s="136"/>
      <c r="F79" s="176"/>
    </row>
    <row r="80" spans="1:6" ht="12.75">
      <c r="A80" s="907"/>
      <c r="B80" s="848"/>
      <c r="C80" s="139"/>
      <c r="D80" s="136"/>
      <c r="E80" s="136"/>
      <c r="F80" s="176"/>
    </row>
    <row r="81" spans="1:6" ht="12.75">
      <c r="A81" s="907"/>
      <c r="B81" s="848"/>
      <c r="C81" s="139"/>
      <c r="D81" s="136"/>
      <c r="E81" s="136"/>
      <c r="F81" s="176"/>
    </row>
    <row r="82" spans="1:6" ht="12.75">
      <c r="A82" s="907"/>
      <c r="B82" s="848"/>
      <c r="C82" s="139"/>
      <c r="D82" s="136"/>
      <c r="E82" s="136"/>
      <c r="F82" s="176"/>
    </row>
    <row r="83" spans="1:6" ht="12.75">
      <c r="A83" s="907"/>
      <c r="B83" s="848"/>
      <c r="C83" s="139"/>
      <c r="D83" s="136"/>
      <c r="E83" s="136"/>
      <c r="F83" s="176"/>
    </row>
    <row r="84" spans="1:6" ht="12.75">
      <c r="A84" s="907"/>
      <c r="B84" s="848"/>
      <c r="C84" s="139"/>
      <c r="D84" s="136"/>
      <c r="E84" s="136"/>
      <c r="F84" s="176"/>
    </row>
    <row r="85" spans="1:6" ht="12.75">
      <c r="A85" s="907"/>
      <c r="B85" s="848"/>
      <c r="C85" s="139"/>
      <c r="D85" s="136"/>
      <c r="E85" s="136"/>
      <c r="F85" s="176"/>
    </row>
    <row r="86" spans="1:6" ht="12.75">
      <c r="A86" s="907"/>
      <c r="B86" s="848"/>
      <c r="C86" s="139"/>
      <c r="D86" s="136"/>
      <c r="E86" s="136"/>
      <c r="F86" s="176"/>
    </row>
    <row r="87" spans="1:6" ht="12.75">
      <c r="A87" s="907"/>
      <c r="B87" s="848"/>
      <c r="C87" s="139"/>
      <c r="D87" s="136"/>
      <c r="E87" s="136"/>
      <c r="F87" s="176"/>
    </row>
    <row r="88" spans="1:6" ht="12.75">
      <c r="A88" s="907"/>
      <c r="B88" s="848"/>
      <c r="C88" s="139"/>
      <c r="D88" s="136"/>
      <c r="E88" s="136"/>
      <c r="F88" s="176"/>
    </row>
    <row r="89" spans="1:6" ht="12.75">
      <c r="A89" s="907"/>
      <c r="B89" s="848"/>
      <c r="C89" s="139"/>
      <c r="D89" s="136"/>
      <c r="E89" s="136"/>
      <c r="F89" s="176"/>
    </row>
    <row r="90" spans="1:6" ht="12.75">
      <c r="A90" s="907"/>
      <c r="B90" s="848"/>
      <c r="C90" s="139"/>
      <c r="D90" s="136"/>
      <c r="E90" s="136"/>
      <c r="F90" s="176"/>
    </row>
    <row r="91" spans="1:6" ht="12.75">
      <c r="A91" s="907"/>
      <c r="B91" s="848"/>
      <c r="C91" s="139"/>
      <c r="D91" s="136"/>
      <c r="E91" s="136"/>
      <c r="F91" s="176"/>
    </row>
    <row r="92" spans="1:6" ht="9.75">
      <c r="A92" s="140"/>
      <c r="B92" s="141"/>
      <c r="C92" s="142"/>
      <c r="D92" s="143"/>
      <c r="E92" s="143"/>
      <c r="F92" s="176"/>
    </row>
    <row r="93" spans="1:6" ht="9.75">
      <c r="A93" s="140"/>
      <c r="B93" s="141"/>
      <c r="C93" s="142"/>
      <c r="D93" s="143"/>
      <c r="E93" s="143"/>
      <c r="F93" s="176"/>
    </row>
    <row r="94" spans="1:6" ht="9.75">
      <c r="A94" s="140"/>
      <c r="B94" s="141"/>
      <c r="C94" s="142"/>
      <c r="D94" s="143"/>
      <c r="E94" s="143"/>
      <c r="F94" s="176"/>
    </row>
    <row r="95" spans="1:6" ht="9.75">
      <c r="A95" s="140"/>
      <c r="B95" s="141"/>
      <c r="C95" s="142"/>
      <c r="D95" s="143"/>
      <c r="E95" s="143"/>
      <c r="F95" s="176"/>
    </row>
    <row r="96" spans="1:6" ht="9.75">
      <c r="A96" s="140"/>
      <c r="B96" s="141"/>
      <c r="C96" s="142"/>
      <c r="D96" s="143"/>
      <c r="E96" s="143"/>
      <c r="F96" s="176"/>
    </row>
    <row r="97" spans="1:6" ht="9.75">
      <c r="A97" s="140"/>
      <c r="B97" s="141"/>
      <c r="C97" s="142"/>
      <c r="D97" s="143"/>
      <c r="E97" s="143"/>
      <c r="F97" s="176"/>
    </row>
    <row r="98" spans="1:6" ht="9.75">
      <c r="A98" s="140"/>
      <c r="B98" s="141"/>
      <c r="C98" s="142"/>
      <c r="D98" s="143"/>
      <c r="E98" s="143"/>
      <c r="F98" s="176"/>
    </row>
    <row r="99" spans="1:6" ht="9.75">
      <c r="A99" s="140"/>
      <c r="B99" s="141"/>
      <c r="C99" s="142"/>
      <c r="D99" s="143"/>
      <c r="E99" s="143"/>
      <c r="F99" s="176"/>
    </row>
    <row r="100" spans="1:6" ht="9.75">
      <c r="A100" s="140"/>
      <c r="B100" s="141"/>
      <c r="C100" s="142"/>
      <c r="D100" s="143"/>
      <c r="E100" s="143"/>
      <c r="F100" s="176"/>
    </row>
    <row r="101" spans="1:6" ht="9.75">
      <c r="A101" s="140"/>
      <c r="B101" s="141"/>
      <c r="C101" s="142"/>
      <c r="D101" s="143"/>
      <c r="E101" s="143"/>
      <c r="F101" s="176"/>
    </row>
    <row r="102" spans="1:6" ht="9.75">
      <c r="A102" s="140"/>
      <c r="B102" s="141"/>
      <c r="C102" s="142"/>
      <c r="D102" s="143"/>
      <c r="E102" s="143"/>
      <c r="F102" s="176"/>
    </row>
    <row r="103" spans="1:6" ht="9.75">
      <c r="A103" s="140"/>
      <c r="B103" s="141"/>
      <c r="C103" s="142"/>
      <c r="D103" s="143"/>
      <c r="E103" s="143"/>
      <c r="F103" s="176"/>
    </row>
    <row r="104" spans="1:6" ht="9.75">
      <c r="A104" s="140"/>
      <c r="B104" s="141"/>
      <c r="C104" s="142"/>
      <c r="D104" s="143"/>
      <c r="E104" s="143"/>
      <c r="F104" s="176"/>
    </row>
    <row r="105" spans="1:6" ht="9.75">
      <c r="A105" s="140"/>
      <c r="B105" s="141"/>
      <c r="C105" s="142"/>
      <c r="D105" s="143"/>
      <c r="E105" s="143"/>
      <c r="F105" s="176"/>
    </row>
    <row r="106" spans="1:6" ht="9.75">
      <c r="A106" s="140"/>
      <c r="B106" s="141"/>
      <c r="C106" s="142"/>
      <c r="D106" s="143"/>
      <c r="E106" s="143"/>
      <c r="F106" s="176"/>
    </row>
    <row r="107" spans="1:6" ht="9.75">
      <c r="A107" s="140"/>
      <c r="B107" s="141"/>
      <c r="C107" s="142"/>
      <c r="D107" s="143"/>
      <c r="E107" s="143"/>
      <c r="F107" s="176"/>
    </row>
    <row r="108" spans="1:6" ht="9.75">
      <c r="A108" s="140"/>
      <c r="B108" s="141"/>
      <c r="C108" s="142"/>
      <c r="D108" s="143"/>
      <c r="E108" s="143"/>
      <c r="F108" s="176"/>
    </row>
    <row r="109" spans="1:6" ht="9.75">
      <c r="A109" s="140"/>
      <c r="B109" s="141"/>
      <c r="C109" s="142"/>
      <c r="D109" s="143"/>
      <c r="E109" s="143"/>
      <c r="F109" s="176"/>
    </row>
    <row r="110" spans="1:6" ht="9.75">
      <c r="A110" s="140"/>
      <c r="B110" s="141"/>
      <c r="C110" s="142"/>
      <c r="D110" s="143"/>
      <c r="E110" s="143"/>
      <c r="F110" s="176"/>
    </row>
    <row r="111" spans="1:6" ht="9.75">
      <c r="A111" s="140"/>
      <c r="B111" s="141"/>
      <c r="C111" s="142"/>
      <c r="D111" s="143"/>
      <c r="E111" s="143"/>
      <c r="F111" s="176"/>
    </row>
    <row r="112" spans="1:6" ht="9.75">
      <c r="A112" s="140"/>
      <c r="B112" s="141"/>
      <c r="C112" s="142"/>
      <c r="D112" s="143"/>
      <c r="E112" s="143"/>
      <c r="F112" s="176"/>
    </row>
    <row r="113" spans="1:6" ht="9.75">
      <c r="A113" s="140"/>
      <c r="B113" s="141"/>
      <c r="C113" s="142"/>
      <c r="D113" s="143"/>
      <c r="E113" s="143"/>
      <c r="F113" s="176"/>
    </row>
    <row r="114" spans="1:6" ht="9.75">
      <c r="A114" s="140"/>
      <c r="B114" s="141"/>
      <c r="C114" s="142"/>
      <c r="D114" s="143"/>
      <c r="E114" s="143"/>
      <c r="F114" s="176"/>
    </row>
    <row r="115" spans="1:6" ht="9.75">
      <c r="A115" s="140"/>
      <c r="B115" s="141"/>
      <c r="C115" s="142"/>
      <c r="D115" s="143"/>
      <c r="E115" s="143"/>
      <c r="F115" s="176"/>
    </row>
    <row r="116" spans="1:6" ht="9.75">
      <c r="A116" s="140"/>
      <c r="B116" s="141"/>
      <c r="C116" s="142"/>
      <c r="D116" s="143"/>
      <c r="E116" s="143"/>
      <c r="F116" s="176"/>
    </row>
    <row r="117" spans="1:6" ht="9.75">
      <c r="A117" s="140"/>
      <c r="B117" s="141"/>
      <c r="C117" s="142"/>
      <c r="D117" s="143"/>
      <c r="E117" s="143"/>
      <c r="F117" s="176"/>
    </row>
    <row r="118" spans="1:6" ht="9.75">
      <c r="A118" s="140"/>
      <c r="B118" s="141"/>
      <c r="C118" s="142"/>
      <c r="D118" s="143"/>
      <c r="E118" s="143"/>
      <c r="F118" s="176"/>
    </row>
    <row r="119" spans="1:6" ht="9.75">
      <c r="A119" s="140"/>
      <c r="B119" s="141"/>
      <c r="C119" s="142"/>
      <c r="D119" s="143"/>
      <c r="E119" s="143"/>
      <c r="F119" s="176"/>
    </row>
    <row r="120" spans="1:6" ht="9.75">
      <c r="A120" s="140"/>
      <c r="B120" s="141"/>
      <c r="C120" s="142"/>
      <c r="D120" s="143"/>
      <c r="E120" s="143"/>
      <c r="F120" s="176"/>
    </row>
    <row r="121" spans="1:6" ht="9.75">
      <c r="A121" s="140"/>
      <c r="B121" s="141"/>
      <c r="C121" s="142"/>
      <c r="D121" s="143"/>
      <c r="E121" s="143"/>
      <c r="F121" s="176"/>
    </row>
    <row r="122" spans="1:6" ht="9.75">
      <c r="A122" s="140"/>
      <c r="B122" s="141"/>
      <c r="C122" s="142"/>
      <c r="D122" s="143"/>
      <c r="E122" s="143"/>
      <c r="F122" s="176"/>
    </row>
    <row r="123" spans="1:6" ht="9.75">
      <c r="A123" s="140"/>
      <c r="B123" s="141"/>
      <c r="C123" s="142"/>
      <c r="D123" s="143"/>
      <c r="E123" s="143"/>
      <c r="F123" s="176"/>
    </row>
    <row r="124" spans="1:6" ht="9.75">
      <c r="A124" s="140"/>
      <c r="B124" s="141"/>
      <c r="C124" s="142"/>
      <c r="D124" s="143"/>
      <c r="E124" s="143"/>
      <c r="F124" s="176"/>
    </row>
    <row r="125" spans="1:6" ht="9.75">
      <c r="A125" s="140"/>
      <c r="B125" s="141"/>
      <c r="C125" s="142"/>
      <c r="D125" s="143"/>
      <c r="E125" s="143"/>
      <c r="F125" s="176"/>
    </row>
    <row r="126" spans="1:6" ht="9.75">
      <c r="A126" s="140"/>
      <c r="B126" s="141"/>
      <c r="C126" s="142"/>
      <c r="D126" s="143"/>
      <c r="E126" s="143"/>
      <c r="F126" s="176"/>
    </row>
    <row r="127" spans="1:6" ht="9.75">
      <c r="A127" s="140"/>
      <c r="B127" s="141"/>
      <c r="C127" s="142"/>
      <c r="D127" s="143"/>
      <c r="E127" s="143"/>
      <c r="F127" s="176"/>
    </row>
    <row r="128" spans="1:6" ht="9.75">
      <c r="A128" s="140"/>
      <c r="B128" s="141"/>
      <c r="C128" s="142"/>
      <c r="D128" s="143"/>
      <c r="E128" s="143"/>
      <c r="F128" s="176"/>
    </row>
    <row r="129" spans="1:6" ht="9.75">
      <c r="A129" s="140"/>
      <c r="B129" s="141"/>
      <c r="C129" s="142"/>
      <c r="D129" s="143"/>
      <c r="E129" s="143"/>
      <c r="F129" s="176"/>
    </row>
    <row r="130" spans="1:6" ht="9.75">
      <c r="A130" s="140"/>
      <c r="B130" s="141"/>
      <c r="C130" s="142"/>
      <c r="D130" s="142"/>
      <c r="E130" s="142"/>
      <c r="F130" s="176"/>
    </row>
    <row r="131" spans="1:6" ht="9.75">
      <c r="A131" s="140"/>
      <c r="B131" s="141"/>
      <c r="C131" s="142"/>
      <c r="D131" s="142"/>
      <c r="E131" s="142"/>
      <c r="F131" s="176"/>
    </row>
    <row r="132" spans="1:6" ht="9.75">
      <c r="A132" s="140"/>
      <c r="B132" s="141"/>
      <c r="C132" s="142"/>
      <c r="D132" s="142"/>
      <c r="E132" s="142"/>
      <c r="F132" s="176"/>
    </row>
    <row r="133" spans="1:6" ht="9.75">
      <c r="A133" s="140"/>
      <c r="B133" s="141"/>
      <c r="C133" s="142"/>
      <c r="D133" s="142"/>
      <c r="E133" s="142"/>
      <c r="F133" s="176"/>
    </row>
    <row r="134" spans="1:6" ht="9.75">
      <c r="A134" s="140"/>
      <c r="B134" s="141"/>
      <c r="C134" s="142"/>
      <c r="D134" s="142"/>
      <c r="E134" s="142"/>
      <c r="F134" s="176"/>
    </row>
    <row r="135" spans="1:6" ht="9.75">
      <c r="A135" s="140"/>
      <c r="B135" s="141"/>
      <c r="C135" s="142"/>
      <c r="D135" s="142"/>
      <c r="E135" s="142"/>
      <c r="F135" s="176"/>
    </row>
    <row r="136" spans="1:6" ht="9.75">
      <c r="A136" s="140"/>
      <c r="B136" s="141"/>
      <c r="C136" s="142"/>
      <c r="D136" s="142"/>
      <c r="E136" s="142"/>
      <c r="F136" s="176"/>
    </row>
    <row r="137" spans="1:6" ht="9.75">
      <c r="A137" s="140"/>
      <c r="B137" s="141"/>
      <c r="C137" s="142"/>
      <c r="D137" s="142"/>
      <c r="E137" s="142"/>
      <c r="F137" s="176"/>
    </row>
    <row r="138" spans="1:6" ht="9.75">
      <c r="A138" s="140"/>
      <c r="B138" s="141"/>
      <c r="C138" s="142"/>
      <c r="D138" s="142"/>
      <c r="E138" s="142"/>
      <c r="F138" s="176"/>
    </row>
    <row r="139" spans="1:6" ht="9.75">
      <c r="A139" s="140"/>
      <c r="B139" s="141"/>
      <c r="C139" s="142"/>
      <c r="D139" s="142"/>
      <c r="E139" s="142"/>
      <c r="F139" s="176"/>
    </row>
    <row r="140" spans="1:6" ht="9.75">
      <c r="A140" s="140"/>
      <c r="B140" s="141"/>
      <c r="C140" s="142"/>
      <c r="D140" s="142"/>
      <c r="E140" s="142"/>
      <c r="F140" s="176"/>
    </row>
    <row r="141" spans="1:6" ht="9.75">
      <c r="A141" s="140"/>
      <c r="B141" s="141"/>
      <c r="C141" s="142"/>
      <c r="D141" s="142"/>
      <c r="E141" s="142"/>
      <c r="F141" s="176"/>
    </row>
    <row r="142" spans="1:6" ht="9.75">
      <c r="A142" s="140"/>
      <c r="B142" s="141"/>
      <c r="C142" s="142"/>
      <c r="D142" s="142"/>
      <c r="E142" s="142"/>
      <c r="F142" s="176"/>
    </row>
    <row r="143" spans="1:6" ht="9.75">
      <c r="A143" s="140"/>
      <c r="B143" s="141"/>
      <c r="C143" s="142"/>
      <c r="D143" s="142"/>
      <c r="E143" s="142"/>
      <c r="F143" s="176"/>
    </row>
    <row r="144" spans="1:6" ht="9.75">
      <c r="A144" s="140"/>
      <c r="B144" s="141"/>
      <c r="C144" s="142"/>
      <c r="D144" s="142"/>
      <c r="E144" s="142"/>
      <c r="F144" s="176"/>
    </row>
    <row r="145" spans="1:6" ht="9.75">
      <c r="A145" s="140"/>
      <c r="B145" s="141"/>
      <c r="C145" s="142"/>
      <c r="D145" s="142"/>
      <c r="E145" s="142"/>
      <c r="F145" s="176"/>
    </row>
    <row r="146" spans="1:6" ht="9.75">
      <c r="A146" s="140"/>
      <c r="B146" s="141"/>
      <c r="C146" s="142"/>
      <c r="D146" s="142"/>
      <c r="E146" s="142"/>
      <c r="F146" s="176"/>
    </row>
    <row r="147" spans="1:6" ht="9.75">
      <c r="A147" s="140"/>
      <c r="B147" s="141"/>
      <c r="C147" s="142"/>
      <c r="D147" s="142"/>
      <c r="E147" s="142"/>
      <c r="F147" s="176"/>
    </row>
    <row r="148" spans="1:6" ht="9.75">
      <c r="A148" s="140"/>
      <c r="B148" s="141"/>
      <c r="C148" s="142"/>
      <c r="D148" s="142"/>
      <c r="E148" s="142"/>
      <c r="F148" s="176"/>
    </row>
    <row r="149" spans="1:6" ht="9.75">
      <c r="A149" s="140"/>
      <c r="B149" s="141"/>
      <c r="C149" s="142"/>
      <c r="D149" s="142"/>
      <c r="E149" s="142"/>
      <c r="F149" s="176"/>
    </row>
    <row r="150" spans="1:6" ht="9.75">
      <c r="A150" s="140"/>
      <c r="B150" s="141"/>
      <c r="C150" s="142"/>
      <c r="D150" s="142"/>
      <c r="E150" s="142"/>
      <c r="F150" s="176"/>
    </row>
    <row r="151" spans="1:6" ht="9.75">
      <c r="A151" s="140"/>
      <c r="B151" s="141"/>
      <c r="C151" s="142"/>
      <c r="D151" s="142"/>
      <c r="E151" s="142"/>
      <c r="F151" s="176"/>
    </row>
    <row r="152" spans="1:6" ht="9.75">
      <c r="A152" s="140"/>
      <c r="B152" s="141"/>
      <c r="C152" s="142"/>
      <c r="D152" s="142"/>
      <c r="E152" s="142"/>
      <c r="F152" s="176"/>
    </row>
    <row r="153" spans="1:6" ht="9.75">
      <c r="A153" s="140"/>
      <c r="B153" s="141"/>
      <c r="C153" s="142"/>
      <c r="D153" s="142"/>
      <c r="E153" s="142"/>
      <c r="F153" s="176"/>
    </row>
    <row r="154" spans="1:6" ht="9.75">
      <c r="A154" s="140"/>
      <c r="B154" s="141"/>
      <c r="C154" s="142"/>
      <c r="D154" s="142"/>
      <c r="E154" s="142"/>
      <c r="F154" s="176"/>
    </row>
    <row r="155" spans="1:6" ht="9.75">
      <c r="A155" s="140"/>
      <c r="B155" s="141"/>
      <c r="C155" s="142"/>
      <c r="D155" s="142"/>
      <c r="E155" s="142"/>
      <c r="F155" s="176"/>
    </row>
    <row r="156" spans="1:6" ht="9.75">
      <c r="A156" s="140"/>
      <c r="B156" s="141"/>
      <c r="C156" s="142"/>
      <c r="D156" s="142"/>
      <c r="E156" s="142"/>
      <c r="F156" s="176"/>
    </row>
    <row r="157" spans="1:6" ht="9.75">
      <c r="A157" s="140"/>
      <c r="B157" s="141"/>
      <c r="C157" s="142"/>
      <c r="D157" s="142"/>
      <c r="E157" s="142"/>
      <c r="F157" s="176"/>
    </row>
    <row r="158" spans="1:6" ht="9.75">
      <c r="A158" s="140"/>
      <c r="B158" s="141"/>
      <c r="C158" s="142"/>
      <c r="D158" s="142"/>
      <c r="E158" s="142"/>
      <c r="F158" s="176"/>
    </row>
    <row r="159" spans="1:6" ht="9.75">
      <c r="A159" s="140"/>
      <c r="B159" s="141"/>
      <c r="C159" s="142"/>
      <c r="D159" s="142"/>
      <c r="E159" s="142"/>
      <c r="F159" s="176"/>
    </row>
    <row r="160" spans="1:6" ht="9.75">
      <c r="A160" s="140"/>
      <c r="B160" s="141"/>
      <c r="C160" s="142"/>
      <c r="D160" s="142"/>
      <c r="E160" s="142"/>
      <c r="F160" s="176"/>
    </row>
    <row r="161" spans="1:6" ht="9.75">
      <c r="A161" s="140"/>
      <c r="B161" s="141"/>
      <c r="C161" s="142"/>
      <c r="D161" s="142"/>
      <c r="E161" s="142"/>
      <c r="F161" s="176"/>
    </row>
    <row r="162" spans="1:6" ht="9.75">
      <c r="A162" s="140"/>
      <c r="B162" s="141"/>
      <c r="C162" s="142"/>
      <c r="D162" s="142"/>
      <c r="E162" s="142"/>
      <c r="F162" s="176"/>
    </row>
    <row r="163" spans="1:6" ht="9.75">
      <c r="A163" s="140"/>
      <c r="B163" s="141"/>
      <c r="C163" s="142"/>
      <c r="D163" s="142"/>
      <c r="E163" s="142"/>
      <c r="F163" s="176"/>
    </row>
    <row r="164" spans="1:6" ht="9.75">
      <c r="A164" s="140"/>
      <c r="B164" s="141"/>
      <c r="C164" s="142"/>
      <c r="D164" s="142"/>
      <c r="E164" s="142"/>
      <c r="F164" s="176"/>
    </row>
    <row r="165" spans="1:6" ht="9.75">
      <c r="A165" s="140"/>
      <c r="B165" s="141"/>
      <c r="C165" s="142"/>
      <c r="D165" s="142"/>
      <c r="E165" s="142"/>
      <c r="F165" s="176"/>
    </row>
    <row r="166" spans="1:6" ht="9.75">
      <c r="A166" s="140"/>
      <c r="B166" s="141"/>
      <c r="C166" s="142"/>
      <c r="D166" s="142"/>
      <c r="E166" s="142"/>
      <c r="F166" s="176"/>
    </row>
    <row r="167" spans="1:6" ht="9.75">
      <c r="A167" s="140"/>
      <c r="B167" s="141"/>
      <c r="C167" s="142"/>
      <c r="D167" s="142"/>
      <c r="E167" s="142"/>
      <c r="F167" s="176"/>
    </row>
    <row r="168" spans="1:6" ht="9.75">
      <c r="A168" s="140"/>
      <c r="B168" s="141"/>
      <c r="C168" s="142"/>
      <c r="D168" s="142"/>
      <c r="E168" s="142"/>
      <c r="F168" s="176"/>
    </row>
    <row r="169" spans="1:6" ht="9.75">
      <c r="A169" s="140"/>
      <c r="B169" s="141"/>
      <c r="C169" s="142"/>
      <c r="D169" s="142"/>
      <c r="E169" s="142"/>
      <c r="F169" s="176"/>
    </row>
    <row r="170" spans="1:6" ht="9.75">
      <c r="A170" s="140"/>
      <c r="B170" s="141"/>
      <c r="C170" s="142"/>
      <c r="D170" s="142"/>
      <c r="E170" s="142"/>
      <c r="F170" s="176"/>
    </row>
    <row r="171" spans="1:6" ht="9.75">
      <c r="A171" s="140"/>
      <c r="B171" s="141"/>
      <c r="C171" s="142"/>
      <c r="D171" s="142"/>
      <c r="E171" s="142"/>
      <c r="F171" s="176"/>
    </row>
    <row r="172" spans="1:6" ht="9.75">
      <c r="A172" s="140"/>
      <c r="B172" s="141"/>
      <c r="C172" s="142"/>
      <c r="D172" s="142"/>
      <c r="E172" s="142"/>
      <c r="F172" s="176"/>
    </row>
    <row r="173" spans="1:6" ht="9.75">
      <c r="A173" s="140"/>
      <c r="B173" s="141"/>
      <c r="C173" s="142"/>
      <c r="D173" s="142"/>
      <c r="E173" s="142"/>
      <c r="F173" s="176"/>
    </row>
    <row r="174" spans="1:6" ht="9.75">
      <c r="A174" s="140"/>
      <c r="B174" s="141"/>
      <c r="C174" s="142"/>
      <c r="D174" s="142"/>
      <c r="E174" s="142"/>
      <c r="F174" s="176"/>
    </row>
    <row r="175" spans="1:6" ht="9.75">
      <c r="A175" s="140"/>
      <c r="B175" s="141"/>
      <c r="C175" s="142"/>
      <c r="D175" s="142"/>
      <c r="E175" s="142"/>
      <c r="F175" s="176"/>
    </row>
    <row r="176" spans="1:6" ht="9.75">
      <c r="A176" s="140"/>
      <c r="B176" s="141"/>
      <c r="C176" s="142"/>
      <c r="D176" s="142"/>
      <c r="E176" s="142"/>
      <c r="F176" s="176"/>
    </row>
    <row r="177" spans="1:6" ht="9.75">
      <c r="A177" s="140"/>
      <c r="B177" s="141"/>
      <c r="C177" s="142"/>
      <c r="D177" s="142"/>
      <c r="E177" s="142"/>
      <c r="F177" s="176"/>
    </row>
    <row r="178" spans="1:6" ht="9.75">
      <c r="A178" s="140"/>
      <c r="B178" s="141"/>
      <c r="C178" s="142"/>
      <c r="D178" s="142"/>
      <c r="E178" s="142"/>
      <c r="F178" s="176"/>
    </row>
    <row r="179" spans="1:6" ht="9.75">
      <c r="A179" s="140"/>
      <c r="B179" s="141"/>
      <c r="C179" s="142"/>
      <c r="D179" s="142"/>
      <c r="E179" s="142"/>
      <c r="F179" s="176"/>
    </row>
    <row r="180" spans="1:6" ht="9.75">
      <c r="A180" s="140"/>
      <c r="B180" s="141"/>
      <c r="C180" s="142"/>
      <c r="D180" s="142"/>
      <c r="E180" s="142"/>
      <c r="F180" s="176"/>
    </row>
    <row r="181" spans="1:6" ht="9.75">
      <c r="A181" s="140"/>
      <c r="B181" s="141"/>
      <c r="C181" s="142"/>
      <c r="D181" s="142"/>
      <c r="E181" s="142"/>
      <c r="F181" s="176"/>
    </row>
    <row r="182" spans="1:6" ht="9.75">
      <c r="A182" s="140"/>
      <c r="B182" s="141"/>
      <c r="C182" s="142"/>
      <c r="D182" s="142"/>
      <c r="E182" s="142"/>
      <c r="F182" s="176"/>
    </row>
    <row r="183" spans="1:6" ht="9.75">
      <c r="A183" s="140"/>
      <c r="B183" s="141"/>
      <c r="C183" s="142"/>
      <c r="D183" s="142"/>
      <c r="E183" s="142"/>
      <c r="F183" s="176"/>
    </row>
    <row r="184" spans="1:6" ht="9.75">
      <c r="A184" s="140"/>
      <c r="B184" s="141"/>
      <c r="C184" s="142"/>
      <c r="D184" s="142"/>
      <c r="E184" s="142"/>
      <c r="F184" s="176"/>
    </row>
    <row r="185" spans="1:6" ht="9.75">
      <c r="A185" s="140"/>
      <c r="B185" s="141"/>
      <c r="C185" s="142"/>
      <c r="D185" s="142"/>
      <c r="E185" s="142"/>
      <c r="F185" s="176"/>
    </row>
    <row r="186" spans="1:6" ht="9.75">
      <c r="A186" s="140"/>
      <c r="B186" s="141"/>
      <c r="C186" s="142"/>
      <c r="D186" s="142"/>
      <c r="E186" s="142"/>
      <c r="F186" s="176"/>
    </row>
    <row r="187" spans="1:6" ht="9.75">
      <c r="A187" s="140"/>
      <c r="B187" s="141"/>
      <c r="C187" s="142"/>
      <c r="D187" s="142"/>
      <c r="E187" s="142"/>
      <c r="F187" s="176"/>
    </row>
    <row r="188" spans="1:6" ht="9.75">
      <c r="A188" s="140"/>
      <c r="B188" s="141"/>
      <c r="C188" s="142"/>
      <c r="D188" s="142"/>
      <c r="E188" s="142"/>
      <c r="F188" s="176"/>
    </row>
    <row r="189" spans="1:6" ht="9.75">
      <c r="A189" s="140"/>
      <c r="B189" s="141"/>
      <c r="C189" s="142"/>
      <c r="D189" s="142"/>
      <c r="E189" s="142"/>
      <c r="F189" s="176"/>
    </row>
    <row r="190" spans="1:6" ht="9.75">
      <c r="A190" s="140"/>
      <c r="B190" s="141"/>
      <c r="C190" s="142"/>
      <c r="D190" s="142"/>
      <c r="E190" s="142"/>
      <c r="F190" s="176"/>
    </row>
    <row r="191" spans="1:6" ht="9.75">
      <c r="A191" s="140"/>
      <c r="B191" s="141"/>
      <c r="C191" s="142"/>
      <c r="D191" s="142"/>
      <c r="E191" s="142"/>
      <c r="F191" s="176"/>
    </row>
    <row r="192" spans="1:6" ht="9.75">
      <c r="A192" s="140"/>
      <c r="B192" s="141"/>
      <c r="C192" s="142"/>
      <c r="D192" s="142"/>
      <c r="E192" s="142"/>
      <c r="F192" s="176"/>
    </row>
    <row r="193" spans="1:6" ht="9.75">
      <c r="A193" s="140"/>
      <c r="B193" s="141"/>
      <c r="C193" s="142"/>
      <c r="D193" s="142"/>
      <c r="E193" s="142"/>
      <c r="F193" s="176"/>
    </row>
    <row r="194" spans="1:6" ht="9.75">
      <c r="A194" s="140"/>
      <c r="B194" s="141"/>
      <c r="C194" s="142"/>
      <c r="D194" s="142"/>
      <c r="E194" s="142"/>
      <c r="F194" s="176"/>
    </row>
    <row r="195" spans="1:6" ht="9.75">
      <c r="A195" s="140"/>
      <c r="B195" s="141"/>
      <c r="C195" s="142"/>
      <c r="D195" s="142"/>
      <c r="E195" s="142"/>
      <c r="F195" s="176"/>
    </row>
    <row r="196" spans="1:6" ht="9.75">
      <c r="A196" s="140"/>
      <c r="B196" s="141"/>
      <c r="C196" s="142"/>
      <c r="D196" s="142"/>
      <c r="E196" s="142"/>
      <c r="F196" s="176"/>
    </row>
    <row r="197" spans="1:6" ht="9.75">
      <c r="A197" s="140"/>
      <c r="B197" s="141"/>
      <c r="C197" s="142"/>
      <c r="D197" s="142"/>
      <c r="E197" s="142"/>
      <c r="F197" s="176"/>
    </row>
    <row r="198" spans="1:6" ht="9.75">
      <c r="A198" s="140"/>
      <c r="B198" s="141"/>
      <c r="C198" s="142"/>
      <c r="D198" s="142"/>
      <c r="E198" s="142"/>
      <c r="F198" s="176"/>
    </row>
    <row r="199" spans="1:6" ht="9.75">
      <c r="A199" s="140"/>
      <c r="B199" s="141"/>
      <c r="C199" s="142"/>
      <c r="D199" s="142"/>
      <c r="E199" s="142"/>
      <c r="F199" s="176"/>
    </row>
    <row r="200" spans="1:6" ht="9.75">
      <c r="A200" s="140"/>
      <c r="B200" s="141"/>
      <c r="C200" s="142"/>
      <c r="D200" s="142"/>
      <c r="E200" s="142"/>
      <c r="F200" s="176"/>
    </row>
    <row r="201" spans="1:6" ht="9.75">
      <c r="A201" s="140"/>
      <c r="B201" s="141"/>
      <c r="C201" s="142"/>
      <c r="D201" s="142"/>
      <c r="E201" s="142"/>
      <c r="F201" s="176"/>
    </row>
    <row r="202" spans="1:6" ht="9.75">
      <c r="A202" s="140"/>
      <c r="B202" s="141"/>
      <c r="C202" s="142"/>
      <c r="D202" s="142"/>
      <c r="E202" s="142"/>
      <c r="F202" s="176"/>
    </row>
    <row r="203" spans="1:6" ht="9.75">
      <c r="A203" s="140"/>
      <c r="B203" s="141"/>
      <c r="C203" s="142"/>
      <c r="D203" s="142"/>
      <c r="E203" s="142"/>
      <c r="F203" s="176"/>
    </row>
    <row r="204" spans="1:6" ht="9.75">
      <c r="A204" s="140"/>
      <c r="B204" s="141"/>
      <c r="C204" s="142"/>
      <c r="D204" s="142"/>
      <c r="E204" s="142"/>
      <c r="F204" s="176"/>
    </row>
    <row r="205" spans="1:6" ht="9.75">
      <c r="A205" s="140"/>
      <c r="B205" s="141"/>
      <c r="C205" s="142"/>
      <c r="D205" s="142"/>
      <c r="E205" s="142"/>
      <c r="F205" s="176"/>
    </row>
    <row r="206" spans="1:6" ht="9.75">
      <c r="A206" s="140"/>
      <c r="B206" s="141"/>
      <c r="C206" s="142"/>
      <c r="D206" s="142"/>
      <c r="E206" s="142"/>
      <c r="F206" s="176"/>
    </row>
    <row r="207" spans="1:6" ht="9.75">
      <c r="A207" s="140"/>
      <c r="B207" s="141"/>
      <c r="C207" s="142"/>
      <c r="D207" s="142"/>
      <c r="E207" s="142"/>
      <c r="F207" s="176"/>
    </row>
    <row r="208" spans="1:6" ht="9.75">
      <c r="A208" s="140"/>
      <c r="B208" s="141"/>
      <c r="C208" s="142"/>
      <c r="D208" s="142"/>
      <c r="E208" s="142"/>
      <c r="F208" s="176"/>
    </row>
    <row r="209" spans="1:6" ht="9.75">
      <c r="A209" s="140"/>
      <c r="B209" s="141"/>
      <c r="C209" s="142"/>
      <c r="D209" s="142"/>
      <c r="E209" s="142"/>
      <c r="F209" s="176"/>
    </row>
    <row r="210" spans="1:6" ht="9.75">
      <c r="A210" s="140"/>
      <c r="B210" s="141"/>
      <c r="C210" s="142"/>
      <c r="D210" s="142"/>
      <c r="E210" s="142"/>
      <c r="F210" s="176"/>
    </row>
    <row r="211" spans="1:6" ht="9.75">
      <c r="A211" s="140"/>
      <c r="B211" s="141"/>
      <c r="C211" s="142"/>
      <c r="D211" s="142"/>
      <c r="E211" s="142"/>
      <c r="F211" s="176"/>
    </row>
    <row r="212" spans="1:6" ht="9.75">
      <c r="A212" s="140"/>
      <c r="B212" s="141"/>
      <c r="C212" s="142"/>
      <c r="D212" s="142"/>
      <c r="E212" s="142"/>
      <c r="F212" s="176"/>
    </row>
    <row r="213" spans="1:6" ht="9.75">
      <c r="A213" s="140"/>
      <c r="B213" s="141"/>
      <c r="C213" s="142"/>
      <c r="D213" s="142"/>
      <c r="E213" s="142"/>
      <c r="F213" s="176"/>
    </row>
    <row r="214" spans="1:6" ht="9.75">
      <c r="A214" s="140"/>
      <c r="B214" s="141"/>
      <c r="C214" s="142"/>
      <c r="D214" s="142"/>
      <c r="E214" s="142"/>
      <c r="F214" s="176"/>
    </row>
    <row r="215" spans="1:6" ht="9.75">
      <c r="A215" s="140"/>
      <c r="B215" s="141"/>
      <c r="C215" s="142"/>
      <c r="D215" s="142"/>
      <c r="E215" s="142"/>
      <c r="F215" s="176"/>
    </row>
    <row r="216" spans="1:6" ht="9.75">
      <c r="A216" s="140"/>
      <c r="B216" s="141"/>
      <c r="C216" s="142"/>
      <c r="D216" s="142"/>
      <c r="E216" s="142"/>
      <c r="F216" s="176"/>
    </row>
    <row r="217" spans="1:6" ht="9.75">
      <c r="A217" s="140"/>
      <c r="B217" s="141"/>
      <c r="C217" s="142"/>
      <c r="D217" s="142"/>
      <c r="E217" s="142"/>
      <c r="F217" s="176"/>
    </row>
    <row r="218" spans="1:6" ht="9.75">
      <c r="A218" s="140"/>
      <c r="B218" s="141"/>
      <c r="C218" s="142"/>
      <c r="D218" s="142"/>
      <c r="E218" s="142"/>
      <c r="F218" s="176"/>
    </row>
    <row r="219" spans="1:6" ht="9.75">
      <c r="A219" s="140"/>
      <c r="B219" s="141"/>
      <c r="C219" s="142"/>
      <c r="D219" s="142"/>
      <c r="E219" s="142"/>
      <c r="F219" s="176"/>
    </row>
    <row r="220" spans="1:6" ht="9.75">
      <c r="A220" s="140"/>
      <c r="B220" s="141"/>
      <c r="C220" s="142"/>
      <c r="D220" s="142"/>
      <c r="E220" s="142"/>
      <c r="F220" s="176"/>
    </row>
    <row r="221" spans="1:6" ht="9.75">
      <c r="A221" s="140"/>
      <c r="B221" s="141"/>
      <c r="C221" s="142"/>
      <c r="D221" s="142"/>
      <c r="E221" s="142"/>
      <c r="F221" s="176"/>
    </row>
    <row r="222" spans="1:6" ht="9.75">
      <c r="A222" s="140"/>
      <c r="B222" s="141"/>
      <c r="C222" s="142"/>
      <c r="D222" s="142"/>
      <c r="E222" s="142"/>
      <c r="F222" s="176"/>
    </row>
    <row r="223" spans="1:6" ht="9.75">
      <c r="A223" s="140"/>
      <c r="B223" s="141"/>
      <c r="C223" s="142"/>
      <c r="D223" s="142"/>
      <c r="E223" s="142"/>
      <c r="F223" s="176"/>
    </row>
    <row r="224" spans="1:6" ht="9.75">
      <c r="A224" s="140"/>
      <c r="B224" s="141"/>
      <c r="C224" s="142"/>
      <c r="D224" s="142"/>
      <c r="E224" s="142"/>
      <c r="F224" s="176"/>
    </row>
    <row r="225" spans="1:6" ht="9.75">
      <c r="A225" s="140"/>
      <c r="B225" s="141"/>
      <c r="C225" s="142"/>
      <c r="D225" s="142"/>
      <c r="E225" s="142"/>
      <c r="F225" s="176"/>
    </row>
    <row r="226" spans="1:6" ht="9.75">
      <c r="A226" s="140"/>
      <c r="B226" s="141"/>
      <c r="C226" s="142"/>
      <c r="D226" s="142"/>
      <c r="E226" s="142"/>
      <c r="F226" s="176"/>
    </row>
    <row r="227" spans="1:6" ht="9.75">
      <c r="A227" s="140"/>
      <c r="B227" s="141"/>
      <c r="C227" s="142"/>
      <c r="D227" s="142"/>
      <c r="E227" s="142"/>
      <c r="F227" s="176"/>
    </row>
    <row r="228" spans="1:6" ht="9.75">
      <c r="A228" s="140"/>
      <c r="B228" s="141"/>
      <c r="C228" s="142"/>
      <c r="D228" s="142"/>
      <c r="E228" s="142"/>
      <c r="F228" s="176"/>
    </row>
    <row r="229" spans="1:6" ht="9.75">
      <c r="A229" s="140"/>
      <c r="B229" s="141"/>
      <c r="C229" s="142"/>
      <c r="D229" s="142"/>
      <c r="E229" s="142"/>
      <c r="F229" s="176"/>
    </row>
    <row r="230" spans="1:6" ht="9.75">
      <c r="A230" s="140"/>
      <c r="B230" s="141"/>
      <c r="C230" s="142"/>
      <c r="D230" s="142"/>
      <c r="E230" s="142"/>
      <c r="F230" s="176"/>
    </row>
    <row r="231" spans="1:6" ht="9.75">
      <c r="A231" s="140"/>
      <c r="B231" s="141"/>
      <c r="C231" s="142"/>
      <c r="D231" s="142"/>
      <c r="E231" s="142"/>
      <c r="F231" s="176"/>
    </row>
    <row r="232" spans="1:6" ht="9.75">
      <c r="A232" s="140"/>
      <c r="B232" s="141"/>
      <c r="C232" s="142"/>
      <c r="D232" s="142"/>
      <c r="E232" s="142"/>
      <c r="F232" s="176"/>
    </row>
    <row r="233" spans="1:6" ht="9.75">
      <c r="A233" s="140"/>
      <c r="B233" s="141"/>
      <c r="C233" s="142"/>
      <c r="D233" s="142"/>
      <c r="E233" s="142"/>
      <c r="F233" s="176"/>
    </row>
    <row r="234" spans="1:6" ht="9.75">
      <c r="A234" s="140"/>
      <c r="B234" s="141"/>
      <c r="C234" s="142"/>
      <c r="D234" s="142"/>
      <c r="E234" s="142"/>
      <c r="F234" s="176"/>
    </row>
    <row r="235" spans="1:6" ht="9.75">
      <c r="A235" s="140"/>
      <c r="B235" s="141"/>
      <c r="C235" s="142"/>
      <c r="D235" s="142"/>
      <c r="E235" s="142"/>
      <c r="F235" s="176"/>
    </row>
    <row r="236" spans="1:6" ht="9.75">
      <c r="A236" s="140"/>
      <c r="B236" s="141"/>
      <c r="C236" s="142"/>
      <c r="D236" s="142"/>
      <c r="E236" s="142"/>
      <c r="F236" s="176"/>
    </row>
    <row r="237" spans="1:6" ht="9.75">
      <c r="A237" s="140"/>
      <c r="B237" s="141"/>
      <c r="C237" s="142"/>
      <c r="D237" s="142"/>
      <c r="E237" s="142"/>
      <c r="F237" s="176"/>
    </row>
    <row r="238" spans="1:6" ht="9.75">
      <c r="A238" s="140"/>
      <c r="B238" s="141"/>
      <c r="C238" s="142"/>
      <c r="D238" s="142"/>
      <c r="E238" s="142"/>
      <c r="F238" s="176"/>
    </row>
    <row r="239" spans="1:6" ht="9.75">
      <c r="A239" s="140"/>
      <c r="B239" s="141"/>
      <c r="C239" s="142"/>
      <c r="D239" s="142"/>
      <c r="E239" s="142"/>
      <c r="F239" s="176"/>
    </row>
    <row r="240" spans="1:6" ht="9.75">
      <c r="A240" s="140"/>
      <c r="B240" s="141"/>
      <c r="C240" s="142"/>
      <c r="D240" s="142"/>
      <c r="E240" s="142"/>
      <c r="F240" s="176"/>
    </row>
    <row r="241" spans="1:6" ht="9.75">
      <c r="A241" s="140"/>
      <c r="B241" s="141"/>
      <c r="C241" s="142"/>
      <c r="D241" s="142"/>
      <c r="E241" s="142"/>
      <c r="F241" s="176"/>
    </row>
    <row r="242" spans="1:6" ht="9.75">
      <c r="A242" s="140"/>
      <c r="B242" s="141"/>
      <c r="C242" s="142"/>
      <c r="D242" s="142"/>
      <c r="E242" s="142"/>
      <c r="F242" s="176"/>
    </row>
    <row r="243" spans="1:6" ht="9.75">
      <c r="A243" s="140"/>
      <c r="B243" s="141"/>
      <c r="C243" s="142"/>
      <c r="D243" s="142"/>
      <c r="E243" s="142"/>
      <c r="F243" s="176"/>
    </row>
    <row r="244" spans="1:6" ht="9.75">
      <c r="A244" s="140"/>
      <c r="B244" s="141"/>
      <c r="C244" s="142"/>
      <c r="D244" s="142"/>
      <c r="E244" s="142"/>
      <c r="F244" s="176"/>
    </row>
    <row r="245" spans="1:6" ht="9.75">
      <c r="A245" s="140"/>
      <c r="B245" s="141"/>
      <c r="C245" s="142"/>
      <c r="D245" s="142"/>
      <c r="E245" s="142"/>
      <c r="F245" s="176"/>
    </row>
    <row r="246" spans="1:6" ht="9.75">
      <c r="A246" s="140"/>
      <c r="B246" s="141"/>
      <c r="C246" s="142"/>
      <c r="D246" s="142"/>
      <c r="E246" s="142"/>
      <c r="F246" s="176"/>
    </row>
    <row r="247" spans="1:6" ht="9.75">
      <c r="A247" s="140"/>
      <c r="B247" s="141"/>
      <c r="C247" s="142"/>
      <c r="D247" s="142"/>
      <c r="E247" s="142"/>
      <c r="F247" s="176"/>
    </row>
    <row r="248" spans="1:6" ht="9.75">
      <c r="A248" s="140"/>
      <c r="B248" s="141"/>
      <c r="C248" s="142"/>
      <c r="D248" s="142"/>
      <c r="E248" s="142"/>
      <c r="F248" s="176"/>
    </row>
    <row r="249" spans="1:6" ht="9.75">
      <c r="A249" s="140"/>
      <c r="B249" s="141"/>
      <c r="C249" s="142"/>
      <c r="D249" s="142"/>
      <c r="E249" s="142"/>
      <c r="F249" s="176"/>
    </row>
    <row r="250" spans="1:6" ht="9.75">
      <c r="A250" s="140"/>
      <c r="B250" s="141"/>
      <c r="C250" s="142"/>
      <c r="D250" s="142"/>
      <c r="E250" s="142"/>
      <c r="F250" s="176"/>
    </row>
    <row r="251" spans="1:6" ht="9.75">
      <c r="A251" s="140"/>
      <c r="B251" s="141"/>
      <c r="C251" s="142"/>
      <c r="D251" s="142"/>
      <c r="E251" s="142"/>
      <c r="F251" s="176"/>
    </row>
    <row r="252" spans="1:6" ht="9.75">
      <c r="A252" s="140"/>
      <c r="B252" s="141"/>
      <c r="C252" s="142"/>
      <c r="D252" s="142"/>
      <c r="E252" s="142"/>
      <c r="F252" s="176"/>
    </row>
    <row r="253" spans="1:6" ht="9.75">
      <c r="A253" s="140"/>
      <c r="B253" s="141"/>
      <c r="C253" s="142"/>
      <c r="D253" s="142"/>
      <c r="E253" s="142"/>
      <c r="F253" s="176"/>
    </row>
    <row r="254" spans="1:6" ht="9.75">
      <c r="A254" s="140"/>
      <c r="B254" s="141"/>
      <c r="C254" s="142"/>
      <c r="D254" s="142"/>
      <c r="E254" s="142"/>
      <c r="F254" s="176"/>
    </row>
    <row r="255" spans="1:6" ht="9.75">
      <c r="A255" s="140"/>
      <c r="B255" s="141"/>
      <c r="C255" s="142"/>
      <c r="D255" s="142"/>
      <c r="E255" s="142"/>
      <c r="F255" s="176"/>
    </row>
    <row r="256" spans="1:6" ht="9.75">
      <c r="A256" s="140"/>
      <c r="B256" s="141"/>
      <c r="C256" s="142"/>
      <c r="D256" s="142"/>
      <c r="E256" s="142"/>
      <c r="F256" s="176"/>
    </row>
    <row r="257" spans="1:6" ht="9.75">
      <c r="A257" s="140"/>
      <c r="B257" s="141"/>
      <c r="C257" s="142"/>
      <c r="D257" s="142"/>
      <c r="E257" s="142"/>
      <c r="F257" s="176"/>
    </row>
    <row r="258" spans="1:6" ht="9.75">
      <c r="A258" s="140"/>
      <c r="B258" s="141"/>
      <c r="C258" s="142"/>
      <c r="D258" s="142"/>
      <c r="E258" s="142"/>
      <c r="F258" s="176"/>
    </row>
    <row r="259" spans="1:6" ht="9.75">
      <c r="A259" s="140"/>
      <c r="B259" s="141"/>
      <c r="C259" s="142"/>
      <c r="D259" s="142"/>
      <c r="E259" s="142"/>
      <c r="F259" s="176"/>
    </row>
    <row r="260" spans="1:6" ht="9.75">
      <c r="A260" s="140"/>
      <c r="B260" s="141"/>
      <c r="C260" s="142"/>
      <c r="D260" s="142"/>
      <c r="E260" s="142"/>
      <c r="F260" s="176"/>
    </row>
    <row r="261" spans="1:6" ht="9.75">
      <c r="A261" s="140"/>
      <c r="B261" s="141"/>
      <c r="C261" s="142"/>
      <c r="D261" s="142"/>
      <c r="E261" s="142"/>
      <c r="F261" s="176"/>
    </row>
    <row r="262" spans="1:6" ht="9.75">
      <c r="A262" s="140"/>
      <c r="B262" s="141"/>
      <c r="C262" s="142"/>
      <c r="D262" s="142"/>
      <c r="E262" s="142"/>
      <c r="F262" s="176"/>
    </row>
    <row r="263" spans="1:6" ht="9.75">
      <c r="A263" s="140"/>
      <c r="B263" s="141"/>
      <c r="C263" s="142"/>
      <c r="D263" s="142"/>
      <c r="E263" s="142"/>
      <c r="F263" s="176"/>
    </row>
    <row r="264" spans="1:6" ht="9.75">
      <c r="A264" s="140"/>
      <c r="B264" s="141"/>
      <c r="C264" s="142"/>
      <c r="D264" s="142"/>
      <c r="E264" s="142"/>
      <c r="F264" s="176"/>
    </row>
    <row r="265" spans="1:6" ht="9.75">
      <c r="A265" s="140"/>
      <c r="B265" s="141"/>
      <c r="C265" s="142"/>
      <c r="D265" s="142"/>
      <c r="E265" s="142"/>
      <c r="F265" s="176"/>
    </row>
    <row r="266" spans="1:6" ht="9.75">
      <c r="A266" s="140"/>
      <c r="B266" s="141"/>
      <c r="C266" s="142"/>
      <c r="D266" s="142"/>
      <c r="E266" s="142"/>
      <c r="F266" s="176"/>
    </row>
    <row r="267" spans="1:6" ht="9.75">
      <c r="A267" s="140"/>
      <c r="B267" s="141"/>
      <c r="C267" s="142"/>
      <c r="D267" s="142"/>
      <c r="E267" s="142"/>
      <c r="F267" s="176"/>
    </row>
    <row r="268" spans="1:6" ht="9.75">
      <c r="A268" s="140"/>
      <c r="B268" s="141"/>
      <c r="C268" s="142"/>
      <c r="D268" s="142"/>
      <c r="E268" s="142"/>
      <c r="F268" s="176"/>
    </row>
    <row r="269" spans="1:6" ht="9.75">
      <c r="A269" s="140"/>
      <c r="B269" s="141"/>
      <c r="C269" s="142"/>
      <c r="D269" s="142"/>
      <c r="E269" s="142"/>
      <c r="F269" s="176"/>
    </row>
    <row r="270" spans="1:6" ht="9.75">
      <c r="A270" s="140"/>
      <c r="B270" s="141"/>
      <c r="C270" s="142"/>
      <c r="D270" s="142"/>
      <c r="E270" s="142"/>
      <c r="F270" s="176"/>
    </row>
    <row r="271" spans="1:6" ht="9.75">
      <c r="A271" s="140"/>
      <c r="B271" s="141"/>
      <c r="C271" s="142"/>
      <c r="D271" s="142"/>
      <c r="E271" s="142"/>
      <c r="F271" s="176"/>
    </row>
    <row r="272" spans="1:6" ht="9.75">
      <c r="A272" s="140"/>
      <c r="B272" s="141"/>
      <c r="C272" s="142"/>
      <c r="D272" s="142"/>
      <c r="E272" s="142"/>
      <c r="F272" s="176"/>
    </row>
    <row r="273" spans="1:6" ht="9.75">
      <c r="A273" s="140"/>
      <c r="B273" s="141"/>
      <c r="C273" s="142"/>
      <c r="D273" s="142"/>
      <c r="E273" s="142"/>
      <c r="F273" s="176"/>
    </row>
    <row r="274" spans="1:6" ht="9.75">
      <c r="A274" s="140"/>
      <c r="B274" s="141"/>
      <c r="C274" s="142"/>
      <c r="D274" s="142"/>
      <c r="E274" s="142"/>
      <c r="F274" s="176"/>
    </row>
    <row r="275" spans="1:6" ht="9.75">
      <c r="A275" s="140"/>
      <c r="B275" s="141"/>
      <c r="C275" s="142"/>
      <c r="D275" s="142"/>
      <c r="E275" s="142"/>
      <c r="F275" s="176"/>
    </row>
    <row r="276" spans="1:6" ht="9.75">
      <c r="A276" s="140"/>
      <c r="B276" s="141"/>
      <c r="C276" s="142"/>
      <c r="D276" s="142"/>
      <c r="E276" s="142"/>
      <c r="F276" s="176"/>
    </row>
    <row r="277" spans="1:6" ht="9.75">
      <c r="A277" s="140"/>
      <c r="B277" s="141"/>
      <c r="C277" s="142"/>
      <c r="D277" s="142"/>
      <c r="E277" s="142"/>
      <c r="F277" s="176"/>
    </row>
    <row r="278" spans="1:6" ht="9.75">
      <c r="A278" s="140"/>
      <c r="B278" s="141"/>
      <c r="C278" s="142"/>
      <c r="D278" s="142"/>
      <c r="E278" s="142"/>
      <c r="F278" s="176"/>
    </row>
    <row r="279" spans="1:6" ht="9.75">
      <c r="A279" s="140"/>
      <c r="B279" s="141"/>
      <c r="C279" s="142"/>
      <c r="D279" s="142"/>
      <c r="E279" s="142"/>
      <c r="F279" s="176"/>
    </row>
    <row r="280" spans="1:6" ht="9.75">
      <c r="A280" s="140"/>
      <c r="B280" s="141"/>
      <c r="C280" s="142"/>
      <c r="D280" s="142"/>
      <c r="E280" s="142"/>
      <c r="F280" s="176"/>
    </row>
    <row r="281" spans="1:6" ht="9.75">
      <c r="A281" s="140"/>
      <c r="B281" s="141"/>
      <c r="C281" s="142"/>
      <c r="D281" s="142"/>
      <c r="E281" s="142"/>
      <c r="F281" s="176"/>
    </row>
    <row r="282" spans="1:6" ht="9.75">
      <c r="A282" s="140"/>
      <c r="B282" s="141"/>
      <c r="C282" s="142"/>
      <c r="D282" s="142"/>
      <c r="E282" s="142"/>
      <c r="F282" s="176"/>
    </row>
    <row r="283" spans="1:6" ht="9.75">
      <c r="A283" s="140"/>
      <c r="B283" s="141"/>
      <c r="C283" s="142"/>
      <c r="D283" s="142"/>
      <c r="E283" s="142"/>
      <c r="F283" s="176"/>
    </row>
    <row r="284" spans="1:6" ht="9.75">
      <c r="A284" s="140"/>
      <c r="B284" s="141"/>
      <c r="C284" s="142"/>
      <c r="D284" s="142"/>
      <c r="E284" s="142"/>
      <c r="F284" s="176"/>
    </row>
    <row r="285" spans="1:6" ht="9.75">
      <c r="A285" s="140"/>
      <c r="B285" s="141"/>
      <c r="C285" s="142"/>
      <c r="D285" s="142"/>
      <c r="E285" s="142"/>
      <c r="F285" s="176"/>
    </row>
    <row r="286" spans="1:6" ht="9.75">
      <c r="A286" s="140"/>
      <c r="B286" s="141"/>
      <c r="C286" s="142"/>
      <c r="D286" s="142"/>
      <c r="E286" s="142"/>
      <c r="F286" s="176"/>
    </row>
    <row r="287" spans="1:6" ht="9.75">
      <c r="A287" s="140"/>
      <c r="B287" s="141"/>
      <c r="C287" s="142"/>
      <c r="D287" s="142"/>
      <c r="E287" s="142"/>
      <c r="F287" s="176"/>
    </row>
    <row r="288" spans="1:6" ht="9.75">
      <c r="A288" s="140"/>
      <c r="B288" s="141"/>
      <c r="C288" s="142"/>
      <c r="D288" s="142"/>
      <c r="E288" s="142"/>
      <c r="F288" s="176"/>
    </row>
    <row r="289" spans="1:6" ht="9.75">
      <c r="A289" s="140"/>
      <c r="B289" s="141"/>
      <c r="C289" s="142"/>
      <c r="D289" s="142"/>
      <c r="E289" s="142"/>
      <c r="F289" s="176"/>
    </row>
    <row r="290" spans="1:6" ht="9.75">
      <c r="A290" s="140"/>
      <c r="B290" s="141"/>
      <c r="C290" s="142"/>
      <c r="D290" s="142"/>
      <c r="E290" s="142"/>
      <c r="F290" s="176"/>
    </row>
    <row r="291" spans="1:6" ht="9.75">
      <c r="A291" s="140"/>
      <c r="B291" s="141"/>
      <c r="C291" s="142"/>
      <c r="D291" s="142"/>
      <c r="E291" s="142"/>
      <c r="F291" s="176"/>
    </row>
    <row r="292" spans="1:6" ht="9.75">
      <c r="A292" s="140"/>
      <c r="B292" s="141"/>
      <c r="C292" s="142"/>
      <c r="D292" s="142"/>
      <c r="E292" s="142"/>
      <c r="F292" s="176"/>
    </row>
    <row r="293" spans="1:6" ht="9.75">
      <c r="A293" s="140"/>
      <c r="B293" s="141"/>
      <c r="C293" s="142"/>
      <c r="D293" s="142"/>
      <c r="E293" s="142"/>
      <c r="F293" s="176"/>
    </row>
    <row r="294" spans="1:6" ht="9.75">
      <c r="A294" s="140"/>
      <c r="B294" s="141"/>
      <c r="C294" s="142"/>
      <c r="D294" s="142"/>
      <c r="E294" s="142"/>
      <c r="F294" s="176"/>
    </row>
    <row r="295" spans="1:6" ht="9.75">
      <c r="A295" s="140"/>
      <c r="B295" s="141"/>
      <c r="C295" s="142"/>
      <c r="D295" s="142"/>
      <c r="E295" s="142"/>
      <c r="F295" s="176"/>
    </row>
    <row r="296" spans="1:6" ht="9.75">
      <c r="A296" s="140"/>
      <c r="B296" s="141"/>
      <c r="C296" s="142"/>
      <c r="D296" s="142"/>
      <c r="E296" s="142"/>
      <c r="F296" s="176"/>
    </row>
    <row r="297" spans="1:6" ht="9.75">
      <c r="A297" s="140"/>
      <c r="B297" s="141"/>
      <c r="C297" s="142"/>
      <c r="D297" s="142"/>
      <c r="E297" s="142"/>
      <c r="F297" s="176"/>
    </row>
    <row r="298" spans="1:6" ht="9.75">
      <c r="A298" s="140"/>
      <c r="B298" s="141"/>
      <c r="C298" s="142"/>
      <c r="D298" s="142"/>
      <c r="E298" s="142"/>
      <c r="F298" s="176"/>
    </row>
    <row r="299" spans="1:6" ht="9.75">
      <c r="A299" s="140"/>
      <c r="B299" s="141"/>
      <c r="C299" s="142"/>
      <c r="D299" s="142"/>
      <c r="E299" s="142"/>
      <c r="F299" s="176"/>
    </row>
    <row r="300" spans="1:6" ht="9.75">
      <c r="A300" s="140"/>
      <c r="B300" s="141"/>
      <c r="C300" s="142"/>
      <c r="D300" s="142"/>
      <c r="E300" s="142"/>
      <c r="F300" s="176"/>
    </row>
    <row r="301" spans="1:6" ht="9.75">
      <c r="A301" s="140"/>
      <c r="B301" s="141"/>
      <c r="C301" s="142"/>
      <c r="D301" s="142"/>
      <c r="E301" s="142"/>
      <c r="F301" s="176"/>
    </row>
    <row r="302" spans="1:6" ht="9.75">
      <c r="A302" s="140"/>
      <c r="B302" s="141"/>
      <c r="C302" s="142"/>
      <c r="D302" s="142"/>
      <c r="E302" s="142"/>
      <c r="F302" s="176"/>
    </row>
    <row r="303" spans="1:6" ht="9.75">
      <c r="A303" s="140"/>
      <c r="B303" s="141"/>
      <c r="C303" s="142"/>
      <c r="D303" s="142"/>
      <c r="E303" s="142"/>
      <c r="F303" s="176"/>
    </row>
    <row r="304" spans="1:6" ht="9.75">
      <c r="A304" s="140"/>
      <c r="B304" s="141"/>
      <c r="C304" s="142"/>
      <c r="D304" s="142"/>
      <c r="E304" s="142"/>
      <c r="F304" s="176"/>
    </row>
    <row r="305" spans="1:6" ht="9.75">
      <c r="A305" s="140"/>
      <c r="B305" s="141"/>
      <c r="C305" s="142"/>
      <c r="D305" s="142"/>
      <c r="E305" s="142"/>
      <c r="F305" s="176"/>
    </row>
    <row r="306" spans="1:6" ht="9.75">
      <c r="A306" s="140"/>
      <c r="B306" s="141"/>
      <c r="C306" s="142"/>
      <c r="D306" s="142"/>
      <c r="E306" s="142"/>
      <c r="F306" s="176"/>
    </row>
    <row r="307" spans="1:6" ht="9.75">
      <c r="A307" s="140"/>
      <c r="B307" s="141"/>
      <c r="C307" s="142"/>
      <c r="D307" s="142"/>
      <c r="E307" s="142"/>
      <c r="F307" s="176"/>
    </row>
    <row r="308" spans="1:6" ht="9.75">
      <c r="A308" s="140"/>
      <c r="B308" s="141"/>
      <c r="C308" s="142"/>
      <c r="D308" s="142"/>
      <c r="E308" s="142"/>
      <c r="F308" s="176"/>
    </row>
    <row r="309" spans="1:6" ht="9.75">
      <c r="A309" s="140"/>
      <c r="B309" s="141"/>
      <c r="C309" s="142"/>
      <c r="D309" s="142"/>
      <c r="E309" s="142"/>
      <c r="F309" s="176"/>
    </row>
    <row r="310" spans="1:6" ht="9.75">
      <c r="A310" s="140"/>
      <c r="B310" s="141"/>
      <c r="C310" s="142"/>
      <c r="D310" s="142"/>
      <c r="E310" s="142"/>
      <c r="F310" s="176"/>
    </row>
    <row r="311" spans="1:6" ht="9.75">
      <c r="A311" s="140"/>
      <c r="B311" s="141"/>
      <c r="C311" s="142"/>
      <c r="D311" s="142"/>
      <c r="E311" s="142"/>
      <c r="F311" s="176"/>
    </row>
    <row r="312" spans="1:6" ht="9.75">
      <c r="A312" s="142"/>
      <c r="B312" s="144"/>
      <c r="C312" s="142"/>
      <c r="D312" s="142"/>
      <c r="E312" s="142"/>
      <c r="F312" s="176"/>
    </row>
    <row r="313" spans="1:6" ht="9.75">
      <c r="A313" s="142"/>
      <c r="B313" s="144"/>
      <c r="C313" s="142"/>
      <c r="D313" s="142"/>
      <c r="E313" s="142"/>
      <c r="F313" s="176"/>
    </row>
    <row r="314" spans="1:6" ht="9.75">
      <c r="A314" s="142"/>
      <c r="B314" s="144"/>
      <c r="C314" s="142"/>
      <c r="D314" s="142"/>
      <c r="E314" s="142"/>
      <c r="F314" s="176"/>
    </row>
    <row r="315" spans="1:6" ht="9.75">
      <c r="A315" s="142"/>
      <c r="B315" s="144"/>
      <c r="C315" s="142"/>
      <c r="D315" s="142"/>
      <c r="E315" s="142"/>
      <c r="F315" s="176"/>
    </row>
    <row r="316" spans="1:6" ht="9.75">
      <c r="A316" s="142"/>
      <c r="B316" s="144"/>
      <c r="C316" s="142"/>
      <c r="D316" s="142"/>
      <c r="E316" s="142"/>
      <c r="F316" s="176"/>
    </row>
    <row r="317" spans="1:6" ht="9.75">
      <c r="A317" s="142"/>
      <c r="B317" s="144"/>
      <c r="C317" s="142"/>
      <c r="D317" s="142"/>
      <c r="E317" s="142"/>
      <c r="F317" s="176"/>
    </row>
    <row r="318" spans="1:6" ht="9.75">
      <c r="A318" s="142"/>
      <c r="B318" s="144"/>
      <c r="C318" s="142"/>
      <c r="D318" s="142"/>
      <c r="E318" s="142"/>
      <c r="F318" s="176"/>
    </row>
    <row r="319" spans="1:6" ht="9.75">
      <c r="A319" s="142"/>
      <c r="B319" s="144"/>
      <c r="C319" s="142"/>
      <c r="D319" s="142"/>
      <c r="E319" s="142"/>
      <c r="F319" s="176"/>
    </row>
    <row r="320" spans="1:6" ht="9.75">
      <c r="A320" s="142"/>
      <c r="B320" s="144"/>
      <c r="C320" s="142"/>
      <c r="D320" s="142"/>
      <c r="E320" s="142"/>
      <c r="F320" s="176"/>
    </row>
    <row r="321" spans="1:6" ht="9.75">
      <c r="A321" s="142"/>
      <c r="B321" s="144"/>
      <c r="C321" s="142"/>
      <c r="D321" s="142"/>
      <c r="E321" s="142"/>
      <c r="F321" s="176"/>
    </row>
    <row r="322" spans="1:6" ht="9.75">
      <c r="A322" s="142"/>
      <c r="B322" s="144"/>
      <c r="C322" s="142"/>
      <c r="D322" s="142"/>
      <c r="E322" s="142"/>
      <c r="F322" s="176"/>
    </row>
    <row r="323" spans="3:6" ht="9.75">
      <c r="C323" s="142"/>
      <c r="F323" s="176"/>
    </row>
    <row r="324" spans="3:6" ht="9.75">
      <c r="C324" s="142"/>
      <c r="F324" s="176"/>
    </row>
    <row r="325" spans="3:6" ht="9.75">
      <c r="C325" s="142"/>
      <c r="F325" s="176"/>
    </row>
    <row r="326" spans="3:6" ht="9.75">
      <c r="C326" s="142"/>
      <c r="F326" s="176"/>
    </row>
    <row r="327" spans="3:6" ht="9.75">
      <c r="C327" s="142"/>
      <c r="F327" s="176"/>
    </row>
    <row r="328" spans="3:6" ht="9.75">
      <c r="C328" s="142"/>
      <c r="F328" s="176"/>
    </row>
    <row r="329" spans="3:6" ht="9.75">
      <c r="C329" s="142"/>
      <c r="F329" s="176"/>
    </row>
    <row r="330" spans="3:6" ht="9.75">
      <c r="C330" s="142"/>
      <c r="F330" s="176"/>
    </row>
    <row r="331" spans="3:6" ht="9.75">
      <c r="C331" s="142"/>
      <c r="F331" s="176"/>
    </row>
    <row r="332" spans="3:6" ht="9.75">
      <c r="C332" s="142"/>
      <c r="F332" s="176"/>
    </row>
    <row r="333" spans="3:6" ht="9.75">
      <c r="C333" s="142"/>
      <c r="F333" s="176"/>
    </row>
    <row r="334" spans="3:6" ht="9.75">
      <c r="C334" s="142"/>
      <c r="F334" s="176"/>
    </row>
    <row r="335" spans="3:6" ht="9.75">
      <c r="C335" s="142"/>
      <c r="F335" s="176"/>
    </row>
    <row r="336" spans="3:6" ht="9.75">
      <c r="C336" s="142"/>
      <c r="F336" s="176"/>
    </row>
    <row r="337" spans="3:6" ht="9.75">
      <c r="C337" s="142"/>
      <c r="F337" s="176"/>
    </row>
    <row r="338" spans="3:6" ht="9.75">
      <c r="C338" s="142"/>
      <c r="F338" s="176"/>
    </row>
    <row r="339" spans="3:6" ht="9.75">
      <c r="C339" s="142"/>
      <c r="F339" s="176"/>
    </row>
    <row r="340" spans="3:6" ht="9.75">
      <c r="C340" s="142"/>
      <c r="F340" s="176"/>
    </row>
    <row r="341" spans="3:6" ht="9.75">
      <c r="C341" s="142"/>
      <c r="F341" s="176"/>
    </row>
    <row r="342" spans="3:6" ht="9.75">
      <c r="C342" s="142"/>
      <c r="F342" s="176"/>
    </row>
    <row r="343" spans="3:6" ht="9.75">
      <c r="C343" s="142"/>
      <c r="F343" s="176"/>
    </row>
    <row r="344" spans="3:6" ht="9.75">
      <c r="C344" s="142"/>
      <c r="F344" s="176"/>
    </row>
    <row r="345" spans="3:6" ht="9.75">
      <c r="C345" s="142"/>
      <c r="F345" s="176"/>
    </row>
    <row r="346" spans="3:6" ht="9.75">
      <c r="C346" s="142"/>
      <c r="F346" s="176"/>
    </row>
    <row r="347" spans="3:6" ht="9.75">
      <c r="C347" s="142"/>
      <c r="F347" s="176"/>
    </row>
    <row r="348" spans="3:6" ht="9.75">
      <c r="C348" s="142"/>
      <c r="F348" s="176"/>
    </row>
    <row r="349" spans="3:6" ht="9.75">
      <c r="C349" s="142"/>
      <c r="F349" s="176"/>
    </row>
    <row r="350" spans="3:6" ht="9.75">
      <c r="C350" s="142"/>
      <c r="F350" s="176"/>
    </row>
    <row r="351" spans="3:6" ht="9.75">
      <c r="C351" s="142"/>
      <c r="F351" s="176"/>
    </row>
    <row r="352" spans="3:6" ht="9.75">
      <c r="C352" s="142"/>
      <c r="F352" s="176"/>
    </row>
    <row r="353" spans="3:6" ht="9.75">
      <c r="C353" s="142"/>
      <c r="F353" s="176"/>
    </row>
    <row r="354" spans="3:6" ht="9.75">
      <c r="C354" s="142"/>
      <c r="F354" s="176"/>
    </row>
    <row r="355" spans="3:6" ht="9.75">
      <c r="C355" s="142"/>
      <c r="F355" s="176"/>
    </row>
    <row r="356" spans="3:6" ht="9.75">
      <c r="C356" s="142"/>
      <c r="F356" s="176"/>
    </row>
    <row r="357" spans="3:6" ht="9.75">
      <c r="C357" s="142"/>
      <c r="F357" s="176"/>
    </row>
    <row r="358" spans="3:6" ht="9.75">
      <c r="C358" s="142"/>
      <c r="F358" s="176"/>
    </row>
    <row r="359" spans="3:6" ht="9.75">
      <c r="C359" s="142"/>
      <c r="F359" s="176"/>
    </row>
    <row r="360" spans="3:6" ht="9.75">
      <c r="C360" s="142"/>
      <c r="F360" s="176"/>
    </row>
    <row r="361" spans="3:6" ht="9.75">
      <c r="C361" s="142"/>
      <c r="F361" s="176"/>
    </row>
    <row r="362" spans="3:6" ht="9.75">
      <c r="C362" s="142"/>
      <c r="F362" s="176"/>
    </row>
    <row r="363" spans="3:6" ht="9.75">
      <c r="C363" s="142"/>
      <c r="F363" s="176"/>
    </row>
    <row r="364" spans="3:6" ht="9.75">
      <c r="C364" s="142"/>
      <c r="F364" s="176"/>
    </row>
    <row r="365" spans="3:6" ht="9.75">
      <c r="C365" s="142"/>
      <c r="F365" s="176"/>
    </row>
    <row r="366" spans="3:6" ht="9.75">
      <c r="C366" s="142"/>
      <c r="F366" s="176"/>
    </row>
    <row r="367" spans="3:6" ht="9.75">
      <c r="C367" s="142"/>
      <c r="F367" s="176"/>
    </row>
    <row r="368" spans="3:6" ht="9.75">
      <c r="C368" s="142"/>
      <c r="F368" s="176"/>
    </row>
    <row r="369" spans="3:6" ht="9.75">
      <c r="C369" s="142"/>
      <c r="F369" s="176"/>
    </row>
    <row r="370" spans="3:6" ht="9.75">
      <c r="C370" s="142"/>
      <c r="F370" s="176"/>
    </row>
    <row r="371" spans="3:6" ht="9.75">
      <c r="C371" s="142"/>
      <c r="F371" s="176"/>
    </row>
    <row r="372" spans="3:6" ht="9.75">
      <c r="C372" s="142"/>
      <c r="F372" s="176"/>
    </row>
    <row r="373" spans="3:6" ht="9.75">
      <c r="C373" s="142"/>
      <c r="F373" s="176"/>
    </row>
    <row r="374" spans="3:6" ht="9.75">
      <c r="C374" s="142"/>
      <c r="F374" s="176"/>
    </row>
    <row r="375" spans="3:6" ht="9.75">
      <c r="C375" s="142"/>
      <c r="F375" s="176"/>
    </row>
    <row r="376" spans="3:6" ht="9.75">
      <c r="C376" s="142"/>
      <c r="F376" s="176"/>
    </row>
    <row r="377" spans="3:6" ht="9.75">
      <c r="C377" s="142"/>
      <c r="F377" s="176"/>
    </row>
    <row r="378" spans="3:6" ht="9.75">
      <c r="C378" s="142"/>
      <c r="F378" s="176"/>
    </row>
    <row r="379" spans="3:6" ht="9.75">
      <c r="C379" s="142"/>
      <c r="F379" s="176"/>
    </row>
    <row r="380" spans="3:6" ht="9.75">
      <c r="C380" s="142"/>
      <c r="F380" s="176"/>
    </row>
    <row r="381" spans="3:6" ht="9.75">
      <c r="C381" s="142"/>
      <c r="F381" s="176"/>
    </row>
    <row r="382" spans="3:6" ht="9.75">
      <c r="C382" s="142"/>
      <c r="F382" s="176"/>
    </row>
    <row r="383" spans="3:6" ht="9.75">
      <c r="C383" s="142"/>
      <c r="F383" s="176"/>
    </row>
    <row r="384" spans="3:6" ht="9.75">
      <c r="C384" s="142"/>
      <c r="F384" s="176"/>
    </row>
    <row r="385" spans="3:6" ht="9.75">
      <c r="C385" s="142"/>
      <c r="F385" s="176"/>
    </row>
    <row r="386" spans="3:6" ht="9.75">
      <c r="C386" s="142"/>
      <c r="F386" s="176"/>
    </row>
    <row r="387" spans="3:6" ht="9.75">
      <c r="C387" s="142"/>
      <c r="F387" s="176"/>
    </row>
    <row r="388" spans="3:6" ht="9.75">
      <c r="C388" s="142"/>
      <c r="F388" s="176"/>
    </row>
    <row r="389" spans="3:6" ht="9.75">
      <c r="C389" s="142"/>
      <c r="F389" s="176"/>
    </row>
    <row r="390" spans="3:6" ht="9.75">
      <c r="C390" s="142"/>
      <c r="F390" s="176"/>
    </row>
    <row r="391" spans="3:6" ht="9.75">
      <c r="C391" s="142"/>
      <c r="F391" s="176"/>
    </row>
    <row r="392" spans="3:6" ht="9.75">
      <c r="C392" s="142"/>
      <c r="F392" s="176"/>
    </row>
    <row r="393" spans="3:6" ht="9.75">
      <c r="C393" s="142"/>
      <c r="F393" s="176"/>
    </row>
    <row r="394" spans="3:6" ht="9.75">
      <c r="C394" s="142"/>
      <c r="F394" s="176"/>
    </row>
    <row r="395" spans="3:6" ht="9.75">
      <c r="C395" s="142"/>
      <c r="F395" s="176"/>
    </row>
    <row r="396" spans="3:6" ht="9.75">
      <c r="C396" s="142"/>
      <c r="F396" s="176"/>
    </row>
    <row r="397" spans="3:6" ht="9.75">
      <c r="C397" s="142"/>
      <c r="F397" s="176"/>
    </row>
    <row r="398" spans="3:6" ht="9.75">
      <c r="C398" s="142"/>
      <c r="F398" s="176"/>
    </row>
    <row r="399" spans="3:6" ht="9.75">
      <c r="C399" s="142"/>
      <c r="F399" s="176"/>
    </row>
    <row r="400" spans="3:6" ht="9.75">
      <c r="C400" s="142"/>
      <c r="F400" s="176"/>
    </row>
    <row r="401" spans="3:6" ht="9.75">
      <c r="C401" s="142"/>
      <c r="F401" s="176"/>
    </row>
    <row r="402" spans="3:6" ht="9.75">
      <c r="C402" s="142"/>
      <c r="F402" s="176"/>
    </row>
    <row r="403" spans="3:6" ht="9.75">
      <c r="C403" s="142"/>
      <c r="F403" s="176"/>
    </row>
    <row r="404" spans="3:6" ht="9.75">
      <c r="C404" s="142"/>
      <c r="F404" s="176"/>
    </row>
    <row r="405" spans="3:6" ht="9.75">
      <c r="C405" s="142"/>
      <c r="F405" s="176"/>
    </row>
    <row r="406" spans="3:6" ht="9.75">
      <c r="C406" s="142"/>
      <c r="F406" s="176"/>
    </row>
    <row r="407" spans="3:6" ht="9.75">
      <c r="C407" s="142"/>
      <c r="F407" s="176"/>
    </row>
    <row r="408" spans="3:6" ht="9.75">
      <c r="C408" s="142"/>
      <c r="F408" s="176"/>
    </row>
    <row r="409" spans="3:6" ht="9.75">
      <c r="C409" s="142"/>
      <c r="F409" s="176"/>
    </row>
    <row r="410" spans="3:6" ht="9.75">
      <c r="C410" s="142"/>
      <c r="F410" s="176"/>
    </row>
    <row r="411" spans="3:6" ht="9.75">
      <c r="C411" s="142"/>
      <c r="F411" s="176"/>
    </row>
    <row r="412" spans="3:6" ht="9.75">
      <c r="C412" s="142"/>
      <c r="F412" s="176"/>
    </row>
    <row r="413" spans="3:6" ht="9.75">
      <c r="C413" s="142"/>
      <c r="F413" s="176"/>
    </row>
    <row r="414" spans="3:6" ht="9.75">
      <c r="C414" s="142"/>
      <c r="F414" s="176"/>
    </row>
    <row r="415" spans="3:6" ht="9.75">
      <c r="C415" s="142"/>
      <c r="F415" s="176"/>
    </row>
    <row r="416" spans="3:6" ht="9.75">
      <c r="C416" s="142"/>
      <c r="F416" s="176"/>
    </row>
    <row r="417" spans="3:6" ht="9.75">
      <c r="C417" s="142"/>
      <c r="F417" s="176"/>
    </row>
    <row r="418" spans="3:6" ht="9.75">
      <c r="C418" s="142"/>
      <c r="F418" s="176"/>
    </row>
    <row r="419" spans="3:6" ht="9.75">
      <c r="C419" s="142"/>
      <c r="F419" s="176"/>
    </row>
    <row r="420" spans="3:6" ht="9.75">
      <c r="C420" s="142"/>
      <c r="F420" s="176"/>
    </row>
    <row r="421" spans="3:6" ht="9.75">
      <c r="C421" s="142"/>
      <c r="F421" s="176"/>
    </row>
    <row r="422" spans="3:6" ht="9.75">
      <c r="C422" s="142"/>
      <c r="F422" s="176"/>
    </row>
    <row r="423" spans="3:6" ht="9.75">
      <c r="C423" s="142"/>
      <c r="F423" s="176"/>
    </row>
    <row r="424" spans="3:6" ht="9.75">
      <c r="C424" s="142"/>
      <c r="F424" s="176"/>
    </row>
    <row r="425" spans="3:6" ht="9.75">
      <c r="C425" s="142"/>
      <c r="F425" s="176"/>
    </row>
    <row r="426" spans="3:6" ht="9.75">
      <c r="C426" s="142"/>
      <c r="F426" s="176"/>
    </row>
    <row r="427" spans="3:6" ht="9.75">
      <c r="C427" s="142"/>
      <c r="F427" s="176"/>
    </row>
    <row r="428" spans="3:6" ht="9.75">
      <c r="C428" s="142"/>
      <c r="F428" s="176"/>
    </row>
    <row r="429" spans="3:6" ht="9.75">
      <c r="C429" s="142"/>
      <c r="F429" s="176"/>
    </row>
    <row r="430" spans="3:6" ht="9.75">
      <c r="C430" s="142"/>
      <c r="F430" s="176"/>
    </row>
    <row r="431" spans="3:6" ht="9.75">
      <c r="C431" s="142"/>
      <c r="F431" s="176"/>
    </row>
    <row r="432" spans="3:6" ht="9.75">
      <c r="C432" s="142"/>
      <c r="F432" s="176"/>
    </row>
    <row r="433" spans="3:6" ht="9.75">
      <c r="C433" s="142"/>
      <c r="F433" s="176"/>
    </row>
    <row r="434" spans="3:6" ht="9.75">
      <c r="C434" s="142"/>
      <c r="F434" s="176"/>
    </row>
    <row r="435" spans="3:6" ht="9.75">
      <c r="C435" s="142"/>
      <c r="F435" s="176"/>
    </row>
    <row r="436" spans="3:6" ht="9.75">
      <c r="C436" s="142"/>
      <c r="F436" s="176"/>
    </row>
    <row r="437" spans="3:6" ht="9.75">
      <c r="C437" s="142"/>
      <c r="F437" s="176"/>
    </row>
    <row r="438" spans="3:6" ht="9.75">
      <c r="C438" s="142"/>
      <c r="F438" s="176"/>
    </row>
    <row r="439" spans="3:6" ht="9.75">
      <c r="C439" s="142"/>
      <c r="F439" s="176"/>
    </row>
    <row r="440" spans="3:6" ht="9.75">
      <c r="C440" s="142"/>
      <c r="F440" s="176"/>
    </row>
    <row r="441" spans="3:6" ht="9.75">
      <c r="C441" s="142"/>
      <c r="F441" s="176"/>
    </row>
    <row r="442" spans="3:6" ht="9.75">
      <c r="C442" s="142"/>
      <c r="F442" s="176"/>
    </row>
    <row r="443" spans="3:6" ht="9.75">
      <c r="C443" s="142"/>
      <c r="F443" s="176"/>
    </row>
    <row r="444" spans="3:6" ht="9.75">
      <c r="C444" s="142"/>
      <c r="F444" s="176"/>
    </row>
    <row r="445" spans="3:6" ht="9.75">
      <c r="C445" s="142"/>
      <c r="F445" s="176"/>
    </row>
    <row r="446" spans="3:6" ht="9.75">
      <c r="C446" s="142"/>
      <c r="F446" s="176"/>
    </row>
    <row r="447" spans="3:6" ht="9.75">
      <c r="C447" s="142"/>
      <c r="F447" s="176"/>
    </row>
    <row r="448" spans="3:6" ht="9.75">
      <c r="C448" s="142"/>
      <c r="F448" s="176"/>
    </row>
    <row r="449" spans="3:6" ht="9.75">
      <c r="C449" s="142"/>
      <c r="F449" s="176"/>
    </row>
    <row r="450" spans="3:6" ht="9.75">
      <c r="C450" s="142"/>
      <c r="F450" s="176"/>
    </row>
    <row r="451" spans="3:6" ht="9.75">
      <c r="C451" s="142"/>
      <c r="F451" s="176"/>
    </row>
    <row r="452" spans="3:6" ht="9.75">
      <c r="C452" s="142"/>
      <c r="F452" s="176"/>
    </row>
    <row r="453" spans="3:6" ht="9.75">
      <c r="C453" s="142"/>
      <c r="F453" s="176"/>
    </row>
    <row r="454" spans="3:6" ht="9.75">
      <c r="C454" s="142"/>
      <c r="F454" s="176"/>
    </row>
    <row r="455" spans="3:6" ht="9.75">
      <c r="C455" s="142"/>
      <c r="F455" s="176"/>
    </row>
    <row r="456" spans="3:6" ht="9.75">
      <c r="C456" s="142"/>
      <c r="F456" s="176"/>
    </row>
    <row r="457" spans="3:6" ht="9.75">
      <c r="C457" s="142"/>
      <c r="F457" s="176"/>
    </row>
    <row r="458" spans="3:6" ht="9.75">
      <c r="C458" s="142"/>
      <c r="F458" s="176"/>
    </row>
    <row r="459" spans="3:6" ht="9.75">
      <c r="C459" s="142"/>
      <c r="F459" s="176"/>
    </row>
    <row r="460" spans="3:6" ht="9.75">
      <c r="C460" s="142"/>
      <c r="F460" s="176"/>
    </row>
    <row r="461" spans="3:6" ht="9.75">
      <c r="C461" s="142"/>
      <c r="F461" s="176"/>
    </row>
    <row r="462" spans="3:6" ht="9.75">
      <c r="C462" s="142"/>
      <c r="F462" s="176"/>
    </row>
    <row r="463" spans="3:6" ht="9.75">
      <c r="C463" s="142"/>
      <c r="F463" s="176"/>
    </row>
    <row r="464" spans="3:6" ht="9.75">
      <c r="C464" s="142"/>
      <c r="F464" s="176"/>
    </row>
    <row r="465" spans="3:6" ht="9.75">
      <c r="C465" s="142"/>
      <c r="F465" s="176"/>
    </row>
    <row r="466" spans="3:6" ht="9.75">
      <c r="C466" s="142"/>
      <c r="F466" s="176"/>
    </row>
    <row r="467" spans="3:6" ht="9.75">
      <c r="C467" s="142"/>
      <c r="F467" s="176"/>
    </row>
    <row r="468" spans="3:6" ht="9.75">
      <c r="C468" s="142"/>
      <c r="F468" s="176"/>
    </row>
    <row r="469" spans="3:6" ht="9.75">
      <c r="C469" s="142"/>
      <c r="F469" s="176"/>
    </row>
    <row r="470" spans="3:6" ht="9.75">
      <c r="C470" s="142"/>
      <c r="F470" s="176"/>
    </row>
    <row r="471" spans="3:6" ht="9.75">
      <c r="C471" s="142"/>
      <c r="F471" s="176"/>
    </row>
    <row r="472" spans="3:6" ht="9.75">
      <c r="C472" s="142"/>
      <c r="F472" s="176"/>
    </row>
    <row r="473" spans="3:6" ht="9.75">
      <c r="C473" s="142"/>
      <c r="F473" s="176"/>
    </row>
    <row r="474" spans="3:6" ht="9.75">
      <c r="C474" s="142"/>
      <c r="F474" s="176"/>
    </row>
    <row r="475" spans="3:6" ht="9.75">
      <c r="C475" s="142"/>
      <c r="F475" s="176"/>
    </row>
    <row r="476" spans="3:6" ht="9.75">
      <c r="C476" s="142"/>
      <c r="F476" s="176"/>
    </row>
    <row r="477" spans="3:6" ht="9.75">
      <c r="C477" s="142"/>
      <c r="F477" s="176"/>
    </row>
    <row r="478" spans="3:6" ht="9.75">
      <c r="C478" s="142"/>
      <c r="F478" s="176"/>
    </row>
    <row r="479" spans="3:6" ht="9.75">
      <c r="C479" s="142"/>
      <c r="F479" s="176"/>
    </row>
    <row r="480" spans="3:6" ht="9.75">
      <c r="C480" s="142"/>
      <c r="F480" s="176"/>
    </row>
    <row r="481" spans="3:6" ht="9.75">
      <c r="C481" s="142"/>
      <c r="F481" s="176"/>
    </row>
    <row r="482" spans="3:6" ht="9.75">
      <c r="C482" s="142"/>
      <c r="F482" s="176"/>
    </row>
    <row r="483" spans="3:6" ht="9.75">
      <c r="C483" s="142"/>
      <c r="F483" s="176"/>
    </row>
    <row r="484" spans="3:6" ht="9.75">
      <c r="C484" s="142"/>
      <c r="F484" s="176"/>
    </row>
    <row r="485" spans="3:6" ht="9.75">
      <c r="C485" s="142"/>
      <c r="F485" s="176"/>
    </row>
    <row r="486" spans="3:6" ht="9.75">
      <c r="C486" s="142"/>
      <c r="F486" s="176"/>
    </row>
    <row r="487" spans="3:6" ht="9.75">
      <c r="C487" s="142"/>
      <c r="F487" s="176"/>
    </row>
    <row r="488" spans="3:6" ht="9.75">
      <c r="C488" s="142"/>
      <c r="F488" s="176"/>
    </row>
    <row r="489" spans="3:6" ht="9.75">
      <c r="C489" s="142"/>
      <c r="F489" s="176"/>
    </row>
    <row r="490" spans="3:6" ht="9.75">
      <c r="C490" s="142"/>
      <c r="F490" s="176"/>
    </row>
    <row r="491" spans="3:6" ht="9.75">
      <c r="C491" s="142"/>
      <c r="F491" s="176"/>
    </row>
    <row r="492" spans="3:6" ht="9.75">
      <c r="C492" s="142"/>
      <c r="F492" s="176"/>
    </row>
    <row r="493" spans="3:6" ht="9.75">
      <c r="C493" s="142"/>
      <c r="F493" s="176"/>
    </row>
    <row r="494" spans="3:6" ht="9.75">
      <c r="C494" s="142"/>
      <c r="F494" s="176"/>
    </row>
    <row r="495" spans="3:6" ht="9.75">
      <c r="C495" s="142"/>
      <c r="F495" s="176"/>
    </row>
    <row r="496" spans="3:6" ht="9.75">
      <c r="C496" s="142"/>
      <c r="F496" s="176"/>
    </row>
    <row r="497" spans="3:6" ht="9.75">
      <c r="C497" s="142"/>
      <c r="F497" s="176"/>
    </row>
    <row r="498" spans="3:6" ht="9.75">
      <c r="C498" s="142"/>
      <c r="F498" s="176"/>
    </row>
    <row r="499" spans="3:6" ht="9.75">
      <c r="C499" s="142"/>
      <c r="F499" s="176"/>
    </row>
    <row r="500" spans="3:6" ht="9.75">
      <c r="C500" s="142"/>
      <c r="F500" s="176"/>
    </row>
    <row r="501" spans="3:6" ht="9.75">
      <c r="C501" s="142"/>
      <c r="F501" s="176"/>
    </row>
    <row r="502" spans="3:6" ht="9.75">
      <c r="C502" s="142"/>
      <c r="F502" s="176"/>
    </row>
    <row r="503" spans="3:6" ht="9.75">
      <c r="C503" s="142"/>
      <c r="F503" s="176"/>
    </row>
    <row r="504" spans="3:6" ht="9.75">
      <c r="C504" s="142"/>
      <c r="F504" s="176"/>
    </row>
    <row r="505" spans="3:6" ht="9.75">
      <c r="C505" s="142"/>
      <c r="F505" s="176"/>
    </row>
    <row r="506" spans="3:6" ht="9.75">
      <c r="C506" s="142"/>
      <c r="F506" s="176"/>
    </row>
    <row r="507" spans="3:6" ht="9.75">
      <c r="C507" s="142"/>
      <c r="F507" s="176"/>
    </row>
    <row r="508" spans="3:6" ht="9.75">
      <c r="C508" s="142"/>
      <c r="F508" s="176"/>
    </row>
    <row r="509" spans="3:6" ht="9.75">
      <c r="C509" s="142"/>
      <c r="F509" s="176"/>
    </row>
    <row r="510" spans="3:6" ht="9.75">
      <c r="C510" s="142"/>
      <c r="F510" s="176"/>
    </row>
    <row r="511" spans="3:6" ht="9.75">
      <c r="C511" s="142"/>
      <c r="F511" s="176"/>
    </row>
    <row r="512" spans="3:6" ht="9.75">
      <c r="C512" s="142"/>
      <c r="F512" s="176"/>
    </row>
    <row r="513" spans="3:6" ht="9.75">
      <c r="C513" s="142"/>
      <c r="F513" s="176"/>
    </row>
    <row r="514" spans="3:6" ht="9.75">
      <c r="C514" s="142"/>
      <c r="F514" s="176"/>
    </row>
    <row r="515" spans="3:6" ht="9.75">
      <c r="C515" s="142"/>
      <c r="F515" s="176"/>
    </row>
    <row r="516" spans="3:6" ht="9.75">
      <c r="C516" s="142"/>
      <c r="F516" s="176"/>
    </row>
    <row r="517" spans="3:6" ht="9.75">
      <c r="C517" s="142"/>
      <c r="F517" s="176"/>
    </row>
    <row r="518" spans="3:6" ht="9.75">
      <c r="C518" s="142"/>
      <c r="F518" s="176"/>
    </row>
    <row r="519" spans="3:6" ht="9.75">
      <c r="C519" s="142"/>
      <c r="F519" s="176"/>
    </row>
    <row r="520" spans="3:6" ht="9.75">
      <c r="C520" s="142"/>
      <c r="F520" s="176"/>
    </row>
    <row r="521" spans="3:6" ht="9.75">
      <c r="C521" s="142"/>
      <c r="F521" s="176"/>
    </row>
    <row r="522" spans="3:6" ht="9.75">
      <c r="C522" s="142"/>
      <c r="F522" s="176"/>
    </row>
    <row r="523" spans="3:6" ht="9.75">
      <c r="C523" s="142"/>
      <c r="F523" s="176"/>
    </row>
    <row r="524" spans="3:6" ht="9.75">
      <c r="C524" s="142"/>
      <c r="F524" s="176"/>
    </row>
    <row r="525" spans="3:6" ht="9.75">
      <c r="C525" s="142"/>
      <c r="F525" s="176"/>
    </row>
    <row r="526" spans="3:6" ht="9.75">
      <c r="C526" s="142"/>
      <c r="F526" s="176"/>
    </row>
    <row r="527" spans="3:6" ht="9.75">
      <c r="C527" s="142"/>
      <c r="F527" s="176"/>
    </row>
    <row r="528" spans="3:6" ht="9.75">
      <c r="C528" s="142"/>
      <c r="F528" s="176"/>
    </row>
    <row r="529" spans="3:6" ht="9.75">
      <c r="C529" s="142"/>
      <c r="F529" s="176"/>
    </row>
    <row r="530" spans="3:6" ht="9.75">
      <c r="C530" s="142"/>
      <c r="F530" s="176"/>
    </row>
    <row r="531" spans="3:6" ht="9.75">
      <c r="C531" s="142"/>
      <c r="F531" s="176"/>
    </row>
    <row r="532" spans="3:6" ht="9.75">
      <c r="C532" s="142"/>
      <c r="F532" s="176"/>
    </row>
    <row r="533" spans="3:6" ht="9.75">
      <c r="C533" s="142"/>
      <c r="F533" s="176"/>
    </row>
    <row r="534" spans="3:6" ht="9.75">
      <c r="C534" s="142"/>
      <c r="F534" s="176"/>
    </row>
    <row r="535" spans="3:6" ht="9.75">
      <c r="C535" s="142"/>
      <c r="F535" s="176"/>
    </row>
    <row r="536" spans="3:6" ht="9.75">
      <c r="C536" s="142"/>
      <c r="F536" s="176"/>
    </row>
    <row r="537" spans="3:6" ht="9.75">
      <c r="C537" s="142"/>
      <c r="F537" s="176"/>
    </row>
    <row r="538" spans="3:6" ht="9.75">
      <c r="C538" s="142"/>
      <c r="F538" s="176"/>
    </row>
    <row r="539" spans="3:6" ht="9.75">
      <c r="C539" s="142"/>
      <c r="F539" s="176"/>
    </row>
    <row r="540" spans="3:6" ht="9.75">
      <c r="C540" s="142"/>
      <c r="F540" s="176"/>
    </row>
    <row r="541" spans="3:6" ht="9.75">
      <c r="C541" s="142"/>
      <c r="F541" s="176"/>
    </row>
    <row r="542" spans="3:6" ht="9.75">
      <c r="C542" s="142"/>
      <c r="F542" s="176"/>
    </row>
    <row r="543" spans="3:6" ht="9.75">
      <c r="C543" s="142"/>
      <c r="F543" s="176"/>
    </row>
    <row r="544" spans="3:6" ht="9.75">
      <c r="C544" s="142"/>
      <c r="F544" s="176"/>
    </row>
    <row r="545" spans="3:6" ht="9.75">
      <c r="C545" s="142"/>
      <c r="F545" s="176"/>
    </row>
    <row r="546" spans="3:6" ht="9.75">
      <c r="C546" s="142"/>
      <c r="F546" s="176"/>
    </row>
    <row r="547" spans="3:6" ht="9.75">
      <c r="C547" s="142"/>
      <c r="F547" s="176"/>
    </row>
    <row r="548" spans="3:6" ht="9.75">
      <c r="C548" s="142"/>
      <c r="F548" s="176"/>
    </row>
    <row r="549" spans="3:6" ht="9.75">
      <c r="C549" s="142"/>
      <c r="F549" s="176"/>
    </row>
    <row r="550" spans="3:6" ht="9.75">
      <c r="C550" s="142"/>
      <c r="F550" s="176"/>
    </row>
    <row r="551" spans="3:6" ht="9.75">
      <c r="C551" s="142"/>
      <c r="F551" s="176"/>
    </row>
    <row r="552" spans="3:6" ht="9.75">
      <c r="C552" s="142"/>
      <c r="F552" s="176"/>
    </row>
    <row r="553" spans="3:6" ht="9.75">
      <c r="C553" s="142"/>
      <c r="F553" s="176"/>
    </row>
    <row r="554" spans="3:6" ht="9.75">
      <c r="C554" s="142"/>
      <c r="F554" s="176"/>
    </row>
    <row r="555" spans="3:6" ht="9.75">
      <c r="C555" s="142"/>
      <c r="F555" s="176"/>
    </row>
    <row r="556" spans="3:6" ht="9.75">
      <c r="C556" s="142"/>
      <c r="F556" s="176"/>
    </row>
    <row r="557" spans="3:6" ht="9.75">
      <c r="C557" s="142"/>
      <c r="F557" s="176"/>
    </row>
    <row r="558" spans="3:6" ht="9.75">
      <c r="C558" s="142"/>
      <c r="F558" s="176"/>
    </row>
    <row r="559" spans="3:6" ht="9.75">
      <c r="C559" s="142"/>
      <c r="F559" s="176"/>
    </row>
    <row r="560" spans="3:6" ht="9.75">
      <c r="C560" s="142"/>
      <c r="F560" s="176"/>
    </row>
    <row r="561" spans="3:6" ht="9.75">
      <c r="C561" s="142"/>
      <c r="F561" s="176"/>
    </row>
    <row r="562" spans="3:6" ht="9.75">
      <c r="C562" s="142"/>
      <c r="F562" s="176"/>
    </row>
    <row r="563" spans="3:6" ht="9.75">
      <c r="C563" s="142"/>
      <c r="F563" s="176"/>
    </row>
    <row r="564" spans="3:6" ht="9.75">
      <c r="C564" s="142"/>
      <c r="F564" s="176"/>
    </row>
    <row r="565" spans="3:6" ht="9.75">
      <c r="C565" s="142"/>
      <c r="F565" s="176"/>
    </row>
    <row r="566" spans="3:6" ht="9.75">
      <c r="C566" s="142"/>
      <c r="F566" s="176"/>
    </row>
    <row r="567" spans="3:6" ht="9.75">
      <c r="C567" s="142"/>
      <c r="F567" s="176"/>
    </row>
    <row r="568" spans="3:6" ht="9.75">
      <c r="C568" s="142"/>
      <c r="F568" s="176"/>
    </row>
    <row r="569" spans="3:6" ht="9.75">
      <c r="C569" s="142"/>
      <c r="F569" s="176"/>
    </row>
    <row r="570" spans="3:6" ht="9.75">
      <c r="C570" s="142"/>
      <c r="F570" s="176"/>
    </row>
    <row r="571" spans="3:6" ht="9.75">
      <c r="C571" s="142"/>
      <c r="F571" s="176"/>
    </row>
    <row r="572" spans="3:6" ht="9.75">
      <c r="C572" s="142"/>
      <c r="F572" s="176"/>
    </row>
    <row r="573" spans="3:6" ht="9.75">
      <c r="C573" s="142"/>
      <c r="F573" s="176"/>
    </row>
    <row r="574" spans="3:6" ht="9.75">
      <c r="C574" s="142"/>
      <c r="F574" s="176"/>
    </row>
    <row r="575" spans="3:6" ht="9.75">
      <c r="C575" s="142"/>
      <c r="F575" s="176"/>
    </row>
    <row r="576" spans="3:6" ht="9.75">
      <c r="C576" s="142"/>
      <c r="F576" s="176"/>
    </row>
    <row r="577" spans="3:6" ht="9.75">
      <c r="C577" s="142"/>
      <c r="F577" s="176"/>
    </row>
    <row r="578" spans="3:6" ht="9.75">
      <c r="C578" s="142"/>
      <c r="F578" s="176"/>
    </row>
    <row r="579" spans="3:6" ht="9.75">
      <c r="C579" s="142"/>
      <c r="F579" s="176"/>
    </row>
    <row r="580" spans="3:6" ht="9.75">
      <c r="C580" s="142"/>
      <c r="F580" s="176"/>
    </row>
    <row r="581" spans="3:6" ht="9.75">
      <c r="C581" s="142"/>
      <c r="F581" s="176"/>
    </row>
    <row r="582" spans="3:6" ht="9.75">
      <c r="C582" s="142"/>
      <c r="F582" s="176"/>
    </row>
    <row r="583" spans="3:6" ht="9.75">
      <c r="C583" s="142"/>
      <c r="F583" s="176"/>
    </row>
    <row r="584" spans="3:6" ht="9.75">
      <c r="C584" s="142"/>
      <c r="F584" s="176"/>
    </row>
    <row r="585" spans="3:6" ht="9.75">
      <c r="C585" s="142"/>
      <c r="F585" s="176"/>
    </row>
    <row r="586" spans="3:6" ht="9.75">
      <c r="C586" s="142"/>
      <c r="F586" s="176"/>
    </row>
    <row r="587" spans="3:6" ht="9.75">
      <c r="C587" s="142"/>
      <c r="F587" s="176"/>
    </row>
    <row r="588" spans="3:6" ht="9.75">
      <c r="C588" s="142"/>
      <c r="F588" s="176"/>
    </row>
    <row r="589" spans="3:6" ht="9.75">
      <c r="C589" s="142"/>
      <c r="F589" s="176"/>
    </row>
    <row r="590" spans="3:6" ht="9.75">
      <c r="C590" s="142"/>
      <c r="F590" s="176"/>
    </row>
    <row r="591" spans="3:6" ht="9.75">
      <c r="C591" s="142"/>
      <c r="F591" s="176"/>
    </row>
    <row r="592" spans="3:6" ht="9.75">
      <c r="C592" s="142"/>
      <c r="F592" s="176"/>
    </row>
    <row r="593" spans="3:6" ht="9.75">
      <c r="C593" s="142"/>
      <c r="F593" s="176"/>
    </row>
    <row r="594" spans="3:6" ht="9.75">
      <c r="C594" s="142"/>
      <c r="F594" s="176"/>
    </row>
    <row r="595" spans="3:6" ht="9.75">
      <c r="C595" s="142"/>
      <c r="F595" s="176"/>
    </row>
    <row r="596" spans="3:6" ht="9.75">
      <c r="C596" s="142"/>
      <c r="F596" s="176"/>
    </row>
    <row r="597" spans="3:6" ht="9.75">
      <c r="C597" s="142"/>
      <c r="F597" s="176"/>
    </row>
    <row r="598" spans="3:6" ht="9.75">
      <c r="C598" s="142"/>
      <c r="F598" s="176"/>
    </row>
    <row r="599" spans="3:6" ht="9.75">
      <c r="C599" s="142"/>
      <c r="F599" s="176"/>
    </row>
    <row r="600" spans="3:6" ht="9.75">
      <c r="C600" s="142"/>
      <c r="F600" s="176"/>
    </row>
    <row r="601" spans="3:6" ht="9.75">
      <c r="C601" s="142"/>
      <c r="F601" s="176"/>
    </row>
    <row r="602" spans="3:6" ht="9.75">
      <c r="C602" s="142"/>
      <c r="F602" s="176"/>
    </row>
    <row r="603" spans="3:6" ht="9.75">
      <c r="C603" s="142"/>
      <c r="F603" s="176"/>
    </row>
    <row r="604" spans="3:6" ht="9.75">
      <c r="C604" s="142"/>
      <c r="F604" s="176"/>
    </row>
    <row r="605" spans="3:6" ht="9.75">
      <c r="C605" s="142"/>
      <c r="F605" s="176"/>
    </row>
    <row r="606" spans="3:6" ht="9.75">
      <c r="C606" s="142"/>
      <c r="F606" s="176"/>
    </row>
    <row r="607" spans="3:6" ht="9.75">
      <c r="C607" s="142"/>
      <c r="F607" s="176"/>
    </row>
    <row r="608" spans="3:6" ht="9.75">
      <c r="C608" s="142"/>
      <c r="F608" s="176"/>
    </row>
    <row r="609" spans="3:6" ht="9.75">
      <c r="C609" s="142"/>
      <c r="F609" s="176"/>
    </row>
    <row r="610" spans="3:6" ht="9.75">
      <c r="C610" s="142"/>
      <c r="F610" s="176"/>
    </row>
    <row r="611" spans="3:6" ht="9.75">
      <c r="C611" s="142"/>
      <c r="F611" s="176"/>
    </row>
    <row r="612" spans="3:6" ht="9.75">
      <c r="C612" s="142"/>
      <c r="F612" s="176"/>
    </row>
    <row r="613" spans="3:6" ht="9.75">
      <c r="C613" s="142"/>
      <c r="F613" s="176"/>
    </row>
    <row r="614" spans="3:6" ht="9.75">
      <c r="C614" s="142"/>
      <c r="F614" s="176"/>
    </row>
    <row r="615" spans="3:6" ht="9.75">
      <c r="C615" s="142"/>
      <c r="F615" s="176"/>
    </row>
    <row r="616" spans="3:6" ht="9.75">
      <c r="C616" s="142"/>
      <c r="F616" s="176"/>
    </row>
    <row r="617" spans="3:6" ht="9.75">
      <c r="C617" s="142"/>
      <c r="F617" s="176"/>
    </row>
    <row r="618" spans="3:6" ht="9.75">
      <c r="C618" s="142"/>
      <c r="F618" s="176"/>
    </row>
    <row r="619" spans="3:6" ht="9.75">
      <c r="C619" s="142"/>
      <c r="F619" s="176"/>
    </row>
    <row r="620" spans="3:6" ht="9.75">
      <c r="C620" s="142"/>
      <c r="F620" s="176"/>
    </row>
    <row r="621" spans="3:6" ht="9.75">
      <c r="C621" s="142"/>
      <c r="F621" s="176"/>
    </row>
    <row r="622" spans="3:6" ht="9.75">
      <c r="C622" s="142"/>
      <c r="F622" s="176"/>
    </row>
    <row r="623" spans="3:6" ht="9.75">
      <c r="C623" s="142"/>
      <c r="F623" s="176"/>
    </row>
    <row r="624" spans="3:6" ht="9.75">
      <c r="C624" s="142"/>
      <c r="F624" s="176"/>
    </row>
    <row r="625" spans="3:6" ht="9.75">
      <c r="C625" s="142"/>
      <c r="F625" s="176"/>
    </row>
    <row r="626" spans="3:6" ht="9.75">
      <c r="C626" s="142"/>
      <c r="F626" s="176"/>
    </row>
    <row r="627" spans="3:6" ht="9.75">
      <c r="C627" s="142"/>
      <c r="F627" s="176"/>
    </row>
    <row r="628" spans="3:6" ht="9.75">
      <c r="C628" s="142"/>
      <c r="F628" s="176"/>
    </row>
    <row r="629" spans="3:6" ht="9.75">
      <c r="C629" s="142"/>
      <c r="F629" s="176"/>
    </row>
    <row r="630" spans="3:6" ht="9.75">
      <c r="C630" s="142"/>
      <c r="F630" s="176"/>
    </row>
    <row r="631" spans="3:6" ht="9.75">
      <c r="C631" s="142"/>
      <c r="F631" s="176"/>
    </row>
    <row r="632" spans="3:6" ht="9.75">
      <c r="C632" s="142"/>
      <c r="F632" s="176"/>
    </row>
    <row r="633" spans="3:6" ht="9.75">
      <c r="C633" s="142"/>
      <c r="F633" s="176"/>
    </row>
    <row r="634" spans="3:6" ht="9.75">
      <c r="C634" s="142"/>
      <c r="F634" s="176"/>
    </row>
    <row r="635" spans="3:6" ht="9.75">
      <c r="C635" s="142"/>
      <c r="F635" s="176"/>
    </row>
    <row r="636" spans="3:6" ht="9.75">
      <c r="C636" s="142"/>
      <c r="F636" s="176"/>
    </row>
    <row r="637" spans="3:6" ht="9.75">
      <c r="C637" s="142"/>
      <c r="F637" s="176"/>
    </row>
    <row r="638" spans="3:6" ht="9.75">
      <c r="C638" s="142"/>
      <c r="F638" s="176"/>
    </row>
    <row r="639" spans="3:6" ht="9.75">
      <c r="C639" s="142"/>
      <c r="F639" s="176"/>
    </row>
    <row r="640" spans="3:6" ht="9.75">
      <c r="C640" s="142"/>
      <c r="F640" s="176"/>
    </row>
    <row r="641" spans="3:6" ht="9.75">
      <c r="C641" s="142"/>
      <c r="F641" s="176"/>
    </row>
    <row r="642" spans="3:6" ht="9.75">
      <c r="C642" s="142"/>
      <c r="F642" s="176"/>
    </row>
    <row r="643" spans="3:6" ht="9.75">
      <c r="C643" s="142"/>
      <c r="F643" s="176"/>
    </row>
    <row r="644" spans="3:6" ht="9.75">
      <c r="C644" s="142"/>
      <c r="F644" s="176"/>
    </row>
    <row r="645" spans="3:6" ht="9.75">
      <c r="C645" s="142"/>
      <c r="F645" s="176"/>
    </row>
    <row r="646" spans="3:6" ht="9.75">
      <c r="C646" s="142"/>
      <c r="F646" s="176"/>
    </row>
    <row r="647" spans="3:6" ht="9.75">
      <c r="C647" s="142"/>
      <c r="F647" s="176"/>
    </row>
    <row r="648" spans="3:6" ht="9.75">
      <c r="C648" s="142"/>
      <c r="F648" s="176"/>
    </row>
    <row r="649" spans="3:6" ht="9.75">
      <c r="C649" s="142"/>
      <c r="F649" s="176"/>
    </row>
    <row r="650" spans="3:6" ht="9.75">
      <c r="C650" s="142"/>
      <c r="F650" s="176"/>
    </row>
    <row r="651" spans="3:6" ht="9.75">
      <c r="C651" s="142"/>
      <c r="F651" s="176"/>
    </row>
    <row r="652" spans="3:6" ht="9.75">
      <c r="C652" s="142"/>
      <c r="F652" s="176"/>
    </row>
    <row r="653" spans="3:6" ht="9.75">
      <c r="C653" s="142"/>
      <c r="F653" s="176"/>
    </row>
    <row r="654" spans="3:6" ht="9.75">
      <c r="C654" s="142"/>
      <c r="F654" s="176"/>
    </row>
    <row r="655" spans="3:6" ht="9.75">
      <c r="C655" s="142"/>
      <c r="F655" s="176"/>
    </row>
    <row r="656" spans="3:6" ht="9.75">
      <c r="C656" s="142"/>
      <c r="F656" s="176"/>
    </row>
    <row r="657" spans="3:6" ht="9.75">
      <c r="C657" s="142"/>
      <c r="F657" s="176"/>
    </row>
    <row r="658" spans="3:6" ht="9.75">
      <c r="C658" s="142"/>
      <c r="F658" s="176"/>
    </row>
    <row r="659" spans="3:6" ht="9.75">
      <c r="C659" s="142"/>
      <c r="F659" s="176"/>
    </row>
    <row r="660" spans="3:6" ht="9.75">
      <c r="C660" s="142"/>
      <c r="F660" s="176"/>
    </row>
    <row r="661" spans="3:6" ht="9.75">
      <c r="C661" s="142"/>
      <c r="F661" s="176"/>
    </row>
    <row r="662" spans="3:6" ht="9.75">
      <c r="C662" s="142"/>
      <c r="F662" s="176"/>
    </row>
    <row r="663" spans="3:6" ht="9.75">
      <c r="C663" s="142"/>
      <c r="F663" s="176"/>
    </row>
    <row r="664" spans="3:6" ht="9.75">
      <c r="C664" s="142"/>
      <c r="F664" s="176"/>
    </row>
    <row r="665" spans="3:6" ht="9.75">
      <c r="C665" s="142"/>
      <c r="F665" s="176"/>
    </row>
    <row r="666" spans="3:6" ht="9.75">
      <c r="C666" s="142"/>
      <c r="F666" s="176"/>
    </row>
    <row r="667" spans="3:6" ht="9.75">
      <c r="C667" s="142"/>
      <c r="F667" s="176"/>
    </row>
    <row r="668" spans="3:6" ht="9.75">
      <c r="C668" s="142"/>
      <c r="F668" s="176"/>
    </row>
    <row r="669" spans="3:6" ht="9.75">
      <c r="C669" s="142"/>
      <c r="F669" s="176"/>
    </row>
    <row r="670" spans="3:6" ht="9.75">
      <c r="C670" s="142"/>
      <c r="F670" s="176"/>
    </row>
    <row r="671" spans="3:6" ht="9.75">
      <c r="C671" s="142"/>
      <c r="F671" s="176"/>
    </row>
    <row r="672" spans="3:6" ht="9.75">
      <c r="C672" s="142"/>
      <c r="F672" s="176"/>
    </row>
    <row r="673" spans="3:6" ht="9.75">
      <c r="C673" s="142"/>
      <c r="F673" s="176"/>
    </row>
    <row r="674" spans="3:6" ht="9.75">
      <c r="C674" s="142"/>
      <c r="F674" s="176"/>
    </row>
    <row r="675" spans="3:6" ht="9.75">
      <c r="C675" s="142"/>
      <c r="F675" s="176"/>
    </row>
    <row r="676" spans="3:6" ht="9.75">
      <c r="C676" s="142"/>
      <c r="F676" s="176"/>
    </row>
    <row r="677" spans="3:6" ht="9.75">
      <c r="C677" s="142"/>
      <c r="F677" s="176"/>
    </row>
    <row r="678" spans="3:6" ht="9.75">
      <c r="C678" s="142"/>
      <c r="F678" s="176"/>
    </row>
    <row r="679" spans="3:6" ht="9.75">
      <c r="C679" s="142"/>
      <c r="F679" s="176"/>
    </row>
    <row r="680" spans="3:6" ht="9.75">
      <c r="C680" s="142"/>
      <c r="F680" s="176"/>
    </row>
    <row r="681" spans="3:6" ht="9.75">
      <c r="C681" s="142"/>
      <c r="F681" s="176"/>
    </row>
    <row r="682" spans="3:6" ht="9.75">
      <c r="C682" s="142"/>
      <c r="F682" s="176"/>
    </row>
    <row r="683" spans="3:6" ht="9.75">
      <c r="C683" s="142"/>
      <c r="F683" s="176"/>
    </row>
    <row r="684" spans="3:6" ht="9.75">
      <c r="C684" s="142"/>
      <c r="F684" s="176"/>
    </row>
    <row r="685" spans="3:6" ht="9.75">
      <c r="C685" s="142"/>
      <c r="F685" s="176"/>
    </row>
    <row r="686" spans="3:6" ht="9.75">
      <c r="C686" s="142"/>
      <c r="F686" s="176"/>
    </row>
    <row r="687" spans="3:6" ht="9.75">
      <c r="C687" s="142"/>
      <c r="F687" s="176"/>
    </row>
    <row r="688" spans="3:6" ht="9.75">
      <c r="C688" s="142"/>
      <c r="F688" s="176"/>
    </row>
    <row r="689" spans="3:6" ht="9.75">
      <c r="C689" s="142"/>
      <c r="F689" s="176"/>
    </row>
    <row r="690" spans="3:6" ht="9.75">
      <c r="C690" s="142"/>
      <c r="F690" s="176"/>
    </row>
    <row r="691" spans="3:6" ht="9.75">
      <c r="C691" s="142"/>
      <c r="F691" s="176"/>
    </row>
    <row r="692" spans="3:6" ht="9.75">
      <c r="C692" s="142"/>
      <c r="F692" s="176"/>
    </row>
    <row r="693" spans="3:6" ht="9.75">
      <c r="C693" s="142"/>
      <c r="F693" s="176"/>
    </row>
    <row r="694" spans="3:6" ht="9.75">
      <c r="C694" s="142"/>
      <c r="F694" s="176"/>
    </row>
    <row r="695" spans="3:6" ht="9.75">
      <c r="C695" s="142"/>
      <c r="F695" s="176"/>
    </row>
    <row r="696" spans="3:6" ht="9.75">
      <c r="C696" s="142"/>
      <c r="F696" s="176"/>
    </row>
    <row r="697" spans="3:6" ht="9.75">
      <c r="C697" s="142"/>
      <c r="F697" s="176"/>
    </row>
    <row r="698" spans="3:6" ht="9.75">
      <c r="C698" s="142"/>
      <c r="F698" s="176"/>
    </row>
    <row r="699" spans="3:6" ht="9.75">
      <c r="C699" s="142"/>
      <c r="F699" s="176"/>
    </row>
    <row r="700" spans="3:6" ht="9.75">
      <c r="C700" s="142"/>
      <c r="F700" s="176"/>
    </row>
    <row r="701" spans="3:6" ht="9.75">
      <c r="C701" s="142"/>
      <c r="F701" s="176"/>
    </row>
    <row r="702" spans="3:6" ht="9.75">
      <c r="C702" s="142"/>
      <c r="F702" s="176"/>
    </row>
    <row r="703" spans="3:6" ht="9.75">
      <c r="C703" s="142"/>
      <c r="F703" s="176"/>
    </row>
    <row r="704" spans="3:6" ht="9.75">
      <c r="C704" s="142"/>
      <c r="F704" s="176"/>
    </row>
    <row r="705" spans="3:6" ht="9.75">
      <c r="C705" s="142"/>
      <c r="F705" s="176"/>
    </row>
    <row r="706" spans="3:6" ht="9.75">
      <c r="C706" s="142"/>
      <c r="F706" s="176"/>
    </row>
    <row r="707" spans="3:6" ht="9.75">
      <c r="C707" s="142"/>
      <c r="F707" s="176"/>
    </row>
    <row r="708" spans="3:6" ht="9.75">
      <c r="C708" s="142"/>
      <c r="F708" s="176"/>
    </row>
    <row r="709" spans="3:6" ht="9.75">
      <c r="C709" s="142"/>
      <c r="F709" s="176"/>
    </row>
    <row r="710" spans="3:6" ht="9.75">
      <c r="C710" s="142"/>
      <c r="F710" s="176"/>
    </row>
    <row r="711" spans="3:6" ht="9.75">
      <c r="C711" s="142"/>
      <c r="F711" s="176"/>
    </row>
    <row r="712" spans="3:6" ht="9.75">
      <c r="C712" s="142"/>
      <c r="F712" s="176"/>
    </row>
    <row r="713" spans="3:6" ht="9.75">
      <c r="C713" s="142"/>
      <c r="F713" s="176"/>
    </row>
    <row r="714" spans="3:6" ht="9.75">
      <c r="C714" s="142"/>
      <c r="F714" s="176"/>
    </row>
    <row r="715" spans="3:6" ht="9.75">
      <c r="C715" s="142"/>
      <c r="F715" s="176"/>
    </row>
    <row r="716" spans="3:6" ht="9.75">
      <c r="C716" s="142"/>
      <c r="F716" s="176"/>
    </row>
    <row r="717" spans="3:6" ht="9.75">
      <c r="C717" s="142"/>
      <c r="F717" s="176"/>
    </row>
    <row r="718" spans="3:6" ht="9.75">
      <c r="C718" s="142"/>
      <c r="F718" s="176"/>
    </row>
    <row r="719" spans="3:6" ht="9.75">
      <c r="C719" s="142"/>
      <c r="F719" s="176"/>
    </row>
    <row r="720" spans="3:6" ht="9.75">
      <c r="C720" s="142"/>
      <c r="F720" s="176"/>
    </row>
    <row r="721" spans="3:6" ht="9.75">
      <c r="C721" s="142"/>
      <c r="F721" s="176"/>
    </row>
    <row r="722" spans="3:6" ht="9.75">
      <c r="C722" s="142"/>
      <c r="F722" s="176"/>
    </row>
    <row r="723" spans="3:6" ht="9.75">
      <c r="C723" s="142"/>
      <c r="F723" s="176"/>
    </row>
    <row r="724" spans="3:6" ht="9.75">
      <c r="C724" s="142"/>
      <c r="F724" s="176"/>
    </row>
    <row r="725" spans="3:6" ht="9.75">
      <c r="C725" s="142"/>
      <c r="F725" s="176"/>
    </row>
    <row r="726" spans="3:6" ht="9.75">
      <c r="C726" s="142"/>
      <c r="F726" s="176"/>
    </row>
    <row r="727" spans="3:6" ht="9.75">
      <c r="C727" s="142"/>
      <c r="F727" s="176"/>
    </row>
    <row r="728" spans="3:6" ht="9.75">
      <c r="C728" s="142"/>
      <c r="F728" s="176"/>
    </row>
    <row r="729" spans="3:6" ht="9.75">
      <c r="C729" s="142"/>
      <c r="F729" s="176"/>
    </row>
    <row r="730" spans="3:6" ht="9.75">
      <c r="C730" s="142"/>
      <c r="F730" s="176"/>
    </row>
    <row r="731" spans="3:6" ht="9.75">
      <c r="C731" s="142"/>
      <c r="F731" s="176"/>
    </row>
    <row r="732" spans="3:6" ht="9.75">
      <c r="C732" s="142"/>
      <c r="F732" s="176"/>
    </row>
    <row r="733" spans="3:6" ht="9.75">
      <c r="C733" s="142"/>
      <c r="F733" s="176"/>
    </row>
    <row r="734" spans="3:6" ht="9.75">
      <c r="C734" s="142"/>
      <c r="F734" s="176"/>
    </row>
    <row r="735" spans="3:6" ht="9.75">
      <c r="C735" s="142"/>
      <c r="F735" s="176"/>
    </row>
    <row r="736" spans="3:6" ht="9.75">
      <c r="C736" s="142"/>
      <c r="F736" s="176"/>
    </row>
    <row r="737" spans="3:6" ht="9.75">
      <c r="C737" s="142"/>
      <c r="F737" s="176"/>
    </row>
    <row r="738" spans="3:6" ht="9.75">
      <c r="C738" s="142"/>
      <c r="F738" s="176"/>
    </row>
    <row r="739" spans="3:6" ht="9.75">
      <c r="C739" s="142"/>
      <c r="F739" s="176"/>
    </row>
    <row r="740" spans="3:6" ht="9.75">
      <c r="C740" s="142"/>
      <c r="F740" s="176"/>
    </row>
    <row r="741" spans="3:6" ht="9.75">
      <c r="C741" s="142"/>
      <c r="F741" s="176"/>
    </row>
    <row r="742" spans="3:6" ht="9.75">
      <c r="C742" s="142"/>
      <c r="F742" s="176"/>
    </row>
    <row r="743" spans="3:6" ht="9.75">
      <c r="C743" s="142"/>
      <c r="F743" s="176"/>
    </row>
    <row r="744" spans="3:6" ht="9.75">
      <c r="C744" s="142"/>
      <c r="F744" s="176"/>
    </row>
    <row r="745" spans="3:6" ht="9.75">
      <c r="C745" s="142"/>
      <c r="F745" s="176"/>
    </row>
    <row r="746" spans="3:6" ht="9.75">
      <c r="C746" s="142"/>
      <c r="F746" s="176"/>
    </row>
    <row r="747" spans="3:6" ht="9.75">
      <c r="C747" s="142"/>
      <c r="F747" s="176"/>
    </row>
    <row r="748" spans="3:6" ht="9.75">
      <c r="C748" s="142"/>
      <c r="F748" s="176"/>
    </row>
    <row r="749" spans="3:6" ht="9.75">
      <c r="C749" s="142"/>
      <c r="F749" s="176"/>
    </row>
    <row r="750" spans="3:6" ht="9.75">
      <c r="C750" s="142"/>
      <c r="F750" s="176"/>
    </row>
    <row r="751" spans="3:6" ht="9.75">
      <c r="C751" s="142"/>
      <c r="F751" s="176"/>
    </row>
    <row r="752" spans="3:6" ht="9.75">
      <c r="C752" s="142"/>
      <c r="F752" s="176"/>
    </row>
    <row r="753" spans="3:6" ht="9.75">
      <c r="C753" s="142"/>
      <c r="F753" s="176"/>
    </row>
    <row r="754" spans="3:6" ht="9.75">
      <c r="C754" s="142"/>
      <c r="F754" s="176"/>
    </row>
    <row r="755" spans="3:6" ht="9.75">
      <c r="C755" s="142"/>
      <c r="F755" s="176"/>
    </row>
    <row r="756" spans="3:6" ht="9.75">
      <c r="C756" s="142"/>
      <c r="F756" s="176"/>
    </row>
    <row r="757" spans="3:6" ht="9.75">
      <c r="C757" s="142"/>
      <c r="F757" s="176"/>
    </row>
    <row r="758" spans="3:6" ht="9.75">
      <c r="C758" s="142"/>
      <c r="F758" s="176"/>
    </row>
    <row r="759" spans="3:6" ht="9.75">
      <c r="C759" s="142"/>
      <c r="F759" s="176"/>
    </row>
    <row r="760" spans="3:6" ht="9.75">
      <c r="C760" s="142"/>
      <c r="F760" s="176"/>
    </row>
    <row r="761" spans="3:6" ht="9.75">
      <c r="C761" s="142"/>
      <c r="F761" s="176"/>
    </row>
    <row r="762" spans="3:6" ht="9.75">
      <c r="C762" s="142"/>
      <c r="F762" s="176"/>
    </row>
    <row r="763" spans="3:6" ht="9.75">
      <c r="C763" s="142"/>
      <c r="F763" s="176"/>
    </row>
    <row r="764" spans="3:6" ht="9.75">
      <c r="C764" s="142"/>
      <c r="F764" s="176"/>
    </row>
    <row r="765" spans="3:6" ht="9.75">
      <c r="C765" s="142"/>
      <c r="F765" s="176"/>
    </row>
    <row r="766" spans="3:6" ht="9.75">
      <c r="C766" s="142"/>
      <c r="F766" s="176"/>
    </row>
    <row r="767" spans="3:6" ht="9.75">
      <c r="C767" s="142"/>
      <c r="F767" s="176"/>
    </row>
    <row r="768" spans="3:6" ht="9.75">
      <c r="C768" s="142"/>
      <c r="F768" s="176"/>
    </row>
    <row r="769" spans="3:6" ht="9.75">
      <c r="C769" s="142"/>
      <c r="F769" s="176"/>
    </row>
    <row r="770" spans="3:6" ht="9.75">
      <c r="C770" s="142"/>
      <c r="F770" s="176"/>
    </row>
    <row r="771" spans="3:6" ht="9.75">
      <c r="C771" s="142"/>
      <c r="F771" s="176"/>
    </row>
    <row r="772" spans="3:6" ht="9.75">
      <c r="C772" s="142"/>
      <c r="F772" s="176"/>
    </row>
    <row r="773" spans="3:6" ht="9.75">
      <c r="C773" s="142"/>
      <c r="F773" s="176"/>
    </row>
    <row r="774" spans="3:6" ht="9.75">
      <c r="C774" s="142"/>
      <c r="F774" s="176"/>
    </row>
    <row r="775" spans="3:6" ht="9.75">
      <c r="C775" s="142"/>
      <c r="F775" s="176"/>
    </row>
    <row r="776" spans="3:6" ht="9.75">
      <c r="C776" s="142"/>
      <c r="F776" s="176"/>
    </row>
    <row r="777" spans="3:6" ht="9.75">
      <c r="C777" s="142"/>
      <c r="F777" s="176"/>
    </row>
    <row r="778" spans="3:6" ht="9.75">
      <c r="C778" s="142"/>
      <c r="F778" s="176"/>
    </row>
    <row r="779" spans="3:6" ht="9.75">
      <c r="C779" s="142"/>
      <c r="F779" s="176"/>
    </row>
    <row r="780" spans="3:6" ht="9.75">
      <c r="C780" s="142"/>
      <c r="F780" s="176"/>
    </row>
    <row r="781" spans="3:6" ht="9.75">
      <c r="C781" s="142"/>
      <c r="F781" s="176"/>
    </row>
    <row r="782" spans="3:6" ht="9.75">
      <c r="C782" s="142"/>
      <c r="F782" s="176"/>
    </row>
    <row r="783" spans="3:6" ht="9.75">
      <c r="C783" s="142"/>
      <c r="F783" s="176"/>
    </row>
    <row r="784" spans="3:6" ht="9.75">
      <c r="C784" s="142"/>
      <c r="F784" s="176"/>
    </row>
    <row r="785" spans="3:6" ht="9.75">
      <c r="C785" s="142"/>
      <c r="F785" s="176"/>
    </row>
    <row r="786" spans="3:6" ht="9.75">
      <c r="C786" s="142"/>
      <c r="F786" s="176"/>
    </row>
    <row r="787" spans="3:6" ht="9.75">
      <c r="C787" s="142"/>
      <c r="F787" s="176"/>
    </row>
    <row r="788" spans="3:6" ht="9.75">
      <c r="C788" s="142"/>
      <c r="F788" s="176"/>
    </row>
    <row r="789" spans="3:6" ht="9.75">
      <c r="C789" s="142"/>
      <c r="F789" s="176"/>
    </row>
    <row r="790" spans="3:6" ht="9.75">
      <c r="C790" s="142"/>
      <c r="F790" s="176"/>
    </row>
    <row r="791" spans="3:6" ht="9.75">
      <c r="C791" s="142"/>
      <c r="F791" s="176"/>
    </row>
    <row r="792" spans="3:6" ht="9.75">
      <c r="C792" s="142"/>
      <c r="F792" s="176"/>
    </row>
    <row r="793" spans="3:6" ht="9.75">
      <c r="C793" s="142"/>
      <c r="F793" s="176"/>
    </row>
    <row r="794" spans="3:6" ht="9.75">
      <c r="C794" s="142"/>
      <c r="F794" s="176"/>
    </row>
    <row r="795" spans="3:6" ht="9.75">
      <c r="C795" s="142"/>
      <c r="F795" s="176"/>
    </row>
    <row r="796" spans="3:6" ht="9.75">
      <c r="C796" s="142"/>
      <c r="F796" s="176"/>
    </row>
    <row r="797" spans="3:6" ht="9.75">
      <c r="C797" s="142"/>
      <c r="F797" s="176"/>
    </row>
    <row r="798" spans="3:6" ht="9.75">
      <c r="C798" s="142"/>
      <c r="F798" s="176"/>
    </row>
    <row r="799" spans="3:6" ht="9.75">
      <c r="C799" s="142"/>
      <c r="F799" s="176"/>
    </row>
    <row r="800" spans="3:6" ht="9.75">
      <c r="C800" s="142"/>
      <c r="F800" s="176"/>
    </row>
    <row r="801" spans="3:6" ht="9.75">
      <c r="C801" s="142"/>
      <c r="F801" s="176"/>
    </row>
    <row r="802" spans="3:6" ht="9.75">
      <c r="C802" s="142"/>
      <c r="F802" s="176"/>
    </row>
    <row r="803" spans="3:6" ht="9.75">
      <c r="C803" s="142"/>
      <c r="F803" s="176"/>
    </row>
    <row r="804" spans="3:6" ht="9.75">
      <c r="C804" s="142"/>
      <c r="F804" s="176"/>
    </row>
    <row r="805" spans="3:6" ht="9.75">
      <c r="C805" s="142"/>
      <c r="F805" s="176"/>
    </row>
    <row r="806" spans="3:6" ht="9.75">
      <c r="C806" s="142"/>
      <c r="F806" s="176"/>
    </row>
    <row r="807" spans="3:6" ht="9.75">
      <c r="C807" s="142"/>
      <c r="F807" s="176"/>
    </row>
    <row r="808" spans="3:6" ht="9.75">
      <c r="C808" s="142"/>
      <c r="F808" s="176"/>
    </row>
    <row r="809" spans="3:6" ht="9.75">
      <c r="C809" s="142"/>
      <c r="F809" s="176"/>
    </row>
    <row r="810" spans="3:6" ht="9.75">
      <c r="C810" s="142"/>
      <c r="F810" s="176"/>
    </row>
    <row r="811" spans="3:6" ht="9.75">
      <c r="C811" s="142"/>
      <c r="F811" s="176"/>
    </row>
    <row r="812" spans="3:6" ht="9.75">
      <c r="C812" s="142"/>
      <c r="F812" s="176"/>
    </row>
    <row r="813" spans="3:6" ht="9.75">
      <c r="C813" s="142"/>
      <c r="F813" s="176"/>
    </row>
    <row r="814" spans="3:6" ht="9.75">
      <c r="C814" s="142"/>
      <c r="F814" s="176"/>
    </row>
    <row r="815" spans="3:6" ht="9.75">
      <c r="C815" s="142"/>
      <c r="F815" s="176"/>
    </row>
    <row r="816" spans="3:6" ht="9.75">
      <c r="C816" s="142"/>
      <c r="F816" s="176"/>
    </row>
    <row r="817" spans="3:6" ht="9.75">
      <c r="C817" s="142"/>
      <c r="F817" s="176"/>
    </row>
    <row r="818" spans="3:6" ht="9.75">
      <c r="C818" s="142"/>
      <c r="F818" s="176"/>
    </row>
    <row r="819" spans="3:6" ht="9.75">
      <c r="C819" s="142"/>
      <c r="F819" s="176"/>
    </row>
    <row r="820" spans="3:6" ht="9.75">
      <c r="C820" s="142"/>
      <c r="F820" s="176"/>
    </row>
    <row r="821" spans="3:6" ht="9.75">
      <c r="C821" s="142"/>
      <c r="F821" s="176"/>
    </row>
    <row r="822" spans="3:6" ht="9.75">
      <c r="C822" s="142"/>
      <c r="F822" s="176"/>
    </row>
    <row r="823" spans="3:6" ht="9.75">
      <c r="C823" s="142"/>
      <c r="F823" s="176"/>
    </row>
    <row r="824" spans="3:6" ht="9.75">
      <c r="C824" s="142"/>
      <c r="F824" s="176"/>
    </row>
    <row r="825" spans="3:6" ht="9.75">
      <c r="C825" s="142"/>
      <c r="F825" s="176"/>
    </row>
    <row r="826" spans="3:6" ht="9.75">
      <c r="C826" s="142"/>
      <c r="F826" s="176"/>
    </row>
    <row r="827" spans="3:6" ht="9.75">
      <c r="C827" s="142"/>
      <c r="F827" s="176"/>
    </row>
    <row r="828" spans="3:6" ht="9.75">
      <c r="C828" s="142"/>
      <c r="F828" s="176"/>
    </row>
    <row r="829" spans="3:6" ht="9.75">
      <c r="C829" s="142"/>
      <c r="F829" s="176"/>
    </row>
    <row r="830" spans="3:6" ht="9.75">
      <c r="C830" s="142"/>
      <c r="F830" s="176"/>
    </row>
    <row r="831" spans="3:6" ht="9.75">
      <c r="C831" s="142"/>
      <c r="F831" s="176"/>
    </row>
    <row r="832" spans="3:6" ht="9.75">
      <c r="C832" s="142"/>
      <c r="F832" s="176"/>
    </row>
    <row r="833" spans="3:6" ht="9.75">
      <c r="C833" s="142"/>
      <c r="F833" s="176"/>
    </row>
    <row r="834" spans="3:6" ht="9.75">
      <c r="C834" s="142"/>
      <c r="F834" s="176"/>
    </row>
    <row r="835" spans="3:6" ht="9.75">
      <c r="C835" s="142"/>
      <c r="F835" s="176"/>
    </row>
    <row r="836" spans="3:6" ht="9.75">
      <c r="C836" s="142"/>
      <c r="F836" s="176"/>
    </row>
    <row r="837" spans="3:6" ht="9.75">
      <c r="C837" s="142"/>
      <c r="F837" s="176"/>
    </row>
    <row r="838" spans="3:6" ht="9.75">
      <c r="C838" s="142"/>
      <c r="F838" s="176"/>
    </row>
    <row r="839" spans="3:6" ht="9.75">
      <c r="C839" s="142"/>
      <c r="F839" s="176"/>
    </row>
    <row r="840" spans="3:6" ht="9.75">
      <c r="C840" s="142"/>
      <c r="F840" s="176"/>
    </row>
    <row r="841" spans="3:6" ht="9.75">
      <c r="C841" s="142"/>
      <c r="F841" s="176"/>
    </row>
    <row r="842" spans="3:6" ht="9.75">
      <c r="C842" s="142"/>
      <c r="F842" s="176"/>
    </row>
    <row r="843" spans="3:6" ht="9.75">
      <c r="C843" s="142"/>
      <c r="F843" s="176"/>
    </row>
    <row r="844" spans="3:6" ht="9.75">
      <c r="C844" s="142"/>
      <c r="F844" s="176"/>
    </row>
    <row r="845" ht="9.75">
      <c r="F845" s="176"/>
    </row>
    <row r="846" ht="9.75">
      <c r="F846" s="176"/>
    </row>
    <row r="847" ht="9.75">
      <c r="F847" s="176"/>
    </row>
    <row r="848" ht="9.75">
      <c r="F848" s="176"/>
    </row>
    <row r="849" ht="9.75">
      <c r="F849" s="176"/>
    </row>
    <row r="850" ht="9.75">
      <c r="F850" s="176"/>
    </row>
    <row r="851" ht="9.75">
      <c r="F851" s="176"/>
    </row>
    <row r="852" ht="9.75">
      <c r="F852" s="176"/>
    </row>
    <row r="853" ht="9.75">
      <c r="F853" s="176"/>
    </row>
    <row r="854" ht="9.75">
      <c r="F854" s="176"/>
    </row>
    <row r="855" ht="9.75">
      <c r="F855" s="176"/>
    </row>
    <row r="856" ht="9.75">
      <c r="F856" s="176"/>
    </row>
    <row r="857" ht="9.75">
      <c r="F857" s="176"/>
    </row>
    <row r="858" ht="9.75">
      <c r="F858" s="176"/>
    </row>
    <row r="859" ht="9.75">
      <c r="F859" s="176"/>
    </row>
    <row r="860" ht="9.75">
      <c r="F860" s="176"/>
    </row>
    <row r="861" ht="9.75">
      <c r="F861" s="176"/>
    </row>
    <row r="862" ht="9.75">
      <c r="F862" s="176"/>
    </row>
    <row r="863" ht="9.75">
      <c r="F863" s="176"/>
    </row>
    <row r="864" ht="9.75">
      <c r="F864" s="176"/>
    </row>
    <row r="865" ht="9.75">
      <c r="F865" s="176"/>
    </row>
    <row r="866" ht="9.75">
      <c r="F866" s="176"/>
    </row>
    <row r="867" ht="9.75">
      <c r="F867" s="176"/>
    </row>
    <row r="868" ht="9.75">
      <c r="F868" s="176"/>
    </row>
    <row r="869" ht="9.75">
      <c r="F869" s="176"/>
    </row>
    <row r="870" ht="9.75">
      <c r="F870" s="176"/>
    </row>
    <row r="871" ht="9.75">
      <c r="F871" s="176"/>
    </row>
    <row r="872" ht="9.75">
      <c r="F872" s="176"/>
    </row>
    <row r="873" ht="9.75">
      <c r="F873" s="176"/>
    </row>
    <row r="874" ht="9.75">
      <c r="F874" s="176"/>
    </row>
    <row r="875" ht="9.75">
      <c r="F875" s="176"/>
    </row>
    <row r="876" ht="9.75">
      <c r="F876" s="176"/>
    </row>
    <row r="877" ht="9.75">
      <c r="F877" s="176"/>
    </row>
    <row r="878" ht="9.75">
      <c r="F878" s="176"/>
    </row>
    <row r="879" ht="9.75">
      <c r="F879" s="176"/>
    </row>
    <row r="880" ht="9.75">
      <c r="F880" s="176"/>
    </row>
    <row r="881" ht="9.75">
      <c r="F881" s="176"/>
    </row>
    <row r="882" ht="9.75">
      <c r="F882" s="176"/>
    </row>
    <row r="883" ht="9.75">
      <c r="F883" s="176"/>
    </row>
    <row r="884" ht="9.75">
      <c r="F884" s="176"/>
    </row>
    <row r="885" ht="9.75">
      <c r="F885" s="176"/>
    </row>
    <row r="886" ht="9.75">
      <c r="F886" s="176"/>
    </row>
    <row r="887" ht="9.75">
      <c r="F887" s="176"/>
    </row>
    <row r="888" ht="9.75">
      <c r="F888" s="176"/>
    </row>
    <row r="889" ht="9.75">
      <c r="F889" s="176"/>
    </row>
    <row r="890" ht="9.75">
      <c r="F890" s="176"/>
    </row>
    <row r="891" ht="9.75">
      <c r="F891" s="176"/>
    </row>
    <row r="892" ht="9.75">
      <c r="F892" s="176"/>
    </row>
    <row r="893" ht="9.75">
      <c r="F893" s="176"/>
    </row>
    <row r="894" ht="9.75">
      <c r="F894" s="176"/>
    </row>
    <row r="895" ht="9.75">
      <c r="F895" s="176"/>
    </row>
    <row r="896" ht="9.75">
      <c r="F896" s="176"/>
    </row>
    <row r="897" ht="9.75">
      <c r="F897" s="176"/>
    </row>
    <row r="898" ht="9.75">
      <c r="F898" s="176"/>
    </row>
    <row r="899" ht="9.75">
      <c r="F899" s="176"/>
    </row>
    <row r="900" ht="9.75">
      <c r="F900" s="176"/>
    </row>
    <row r="901" ht="9.75">
      <c r="F901" s="176"/>
    </row>
    <row r="902" ht="9.75">
      <c r="F902" s="176"/>
    </row>
    <row r="903" ht="9.75">
      <c r="F903" s="176"/>
    </row>
    <row r="904" ht="9.75">
      <c r="F904" s="176"/>
    </row>
    <row r="905" ht="9.75">
      <c r="F905" s="176"/>
    </row>
    <row r="906" ht="9.75">
      <c r="F906" s="176"/>
    </row>
    <row r="907" ht="9.75">
      <c r="F907" s="176"/>
    </row>
    <row r="908" ht="9.75">
      <c r="F908" s="176"/>
    </row>
    <row r="909" ht="9.75">
      <c r="F909" s="176"/>
    </row>
    <row r="910" ht="9.75">
      <c r="F910" s="176"/>
    </row>
    <row r="911" ht="9.75">
      <c r="F911" s="176"/>
    </row>
    <row r="912" ht="9.75">
      <c r="F912" s="176"/>
    </row>
    <row r="913" ht="9.75">
      <c r="F913" s="176"/>
    </row>
    <row r="914" ht="9.75">
      <c r="F914" s="176"/>
    </row>
    <row r="915" ht="9.75">
      <c r="F915" s="176"/>
    </row>
    <row r="916" ht="9.75">
      <c r="F916" s="176"/>
    </row>
    <row r="917" ht="9.75">
      <c r="F917" s="176"/>
    </row>
    <row r="918" ht="9.75">
      <c r="F918" s="176"/>
    </row>
    <row r="919" ht="9.75">
      <c r="F919" s="176"/>
    </row>
    <row r="920" ht="9.75">
      <c r="F920" s="176"/>
    </row>
    <row r="921" ht="9.75">
      <c r="F921" s="176"/>
    </row>
    <row r="922" ht="9.75">
      <c r="F922" s="176"/>
    </row>
    <row r="923" ht="9.75">
      <c r="F923" s="176"/>
    </row>
    <row r="924" ht="9.75">
      <c r="F924" s="176"/>
    </row>
    <row r="925" ht="9.75">
      <c r="F925" s="176"/>
    </row>
    <row r="926" ht="9.75">
      <c r="F926" s="176"/>
    </row>
    <row r="927" ht="9.75">
      <c r="F927" s="176"/>
    </row>
    <row r="928" ht="9.75">
      <c r="F928" s="176"/>
    </row>
    <row r="929" ht="9.75">
      <c r="F929" s="176"/>
    </row>
    <row r="930" ht="9.75">
      <c r="F930" s="176"/>
    </row>
    <row r="931" ht="9.75">
      <c r="F931" s="176"/>
    </row>
    <row r="932" ht="9.75">
      <c r="F932" s="176"/>
    </row>
    <row r="933" ht="9.75">
      <c r="F933" s="176"/>
    </row>
    <row r="934" ht="9.75">
      <c r="F934" s="176"/>
    </row>
    <row r="935" ht="9.75">
      <c r="F935" s="176"/>
    </row>
    <row r="936" ht="9.75">
      <c r="F936" s="176"/>
    </row>
    <row r="937" ht="9.75">
      <c r="F937" s="176"/>
    </row>
    <row r="938" ht="9.75">
      <c r="F938" s="176"/>
    </row>
    <row r="939" ht="9.75">
      <c r="F939" s="176"/>
    </row>
    <row r="940" ht="9.75">
      <c r="F940" s="176"/>
    </row>
    <row r="941" ht="9.75">
      <c r="F941" s="176"/>
    </row>
    <row r="942" ht="9.75">
      <c r="F942" s="176"/>
    </row>
    <row r="943" ht="9.75">
      <c r="F943" s="176"/>
    </row>
    <row r="944" ht="9.75">
      <c r="F944" s="176"/>
    </row>
    <row r="945" ht="9.75">
      <c r="F945" s="176"/>
    </row>
    <row r="946" ht="9.75">
      <c r="F946" s="176"/>
    </row>
    <row r="947" ht="9.75">
      <c r="F947" s="176"/>
    </row>
    <row r="948" ht="9.75">
      <c r="F948" s="176"/>
    </row>
    <row r="949" ht="9.75">
      <c r="F949" s="176"/>
    </row>
    <row r="950" ht="9.75">
      <c r="F950" s="176"/>
    </row>
    <row r="951" ht="9.75">
      <c r="F951" s="176"/>
    </row>
    <row r="952" ht="9.75">
      <c r="F952" s="176"/>
    </row>
    <row r="953" ht="9.75">
      <c r="F953" s="176"/>
    </row>
    <row r="954" ht="9.75">
      <c r="F954" s="176"/>
    </row>
    <row r="955" ht="9.75">
      <c r="F955" s="176"/>
    </row>
    <row r="956" ht="9.75">
      <c r="F956" s="176"/>
    </row>
    <row r="957" ht="9.75">
      <c r="F957" s="176"/>
    </row>
    <row r="958" ht="9.75">
      <c r="F958" s="176"/>
    </row>
    <row r="959" ht="9.75">
      <c r="F959" s="176"/>
    </row>
    <row r="960" ht="9.75">
      <c r="F960" s="176"/>
    </row>
    <row r="961" ht="9.75">
      <c r="F961" s="176"/>
    </row>
    <row r="962" ht="9.75">
      <c r="F962" s="176"/>
    </row>
    <row r="963" ht="9.75">
      <c r="F963" s="176"/>
    </row>
    <row r="964" ht="9.75">
      <c r="F964" s="176"/>
    </row>
    <row r="965" ht="9.75">
      <c r="F965" s="176"/>
    </row>
    <row r="966" ht="9.75">
      <c r="F966" s="176"/>
    </row>
    <row r="967" ht="9.75">
      <c r="F967" s="176"/>
    </row>
    <row r="968" ht="9.75">
      <c r="F968" s="176"/>
    </row>
    <row r="969" ht="9.75">
      <c r="F969" s="176"/>
    </row>
    <row r="970" ht="9.75">
      <c r="F970" s="176"/>
    </row>
    <row r="971" ht="9.75">
      <c r="F971" s="176"/>
    </row>
    <row r="972" ht="9.75">
      <c r="F972" s="176"/>
    </row>
    <row r="973" ht="9.75">
      <c r="F973" s="176"/>
    </row>
    <row r="974" ht="9.75">
      <c r="F974" s="176"/>
    </row>
    <row r="975" ht="9.75">
      <c r="F975" s="176"/>
    </row>
    <row r="976" ht="9.75">
      <c r="F976" s="176"/>
    </row>
    <row r="977" ht="9.75">
      <c r="F977" s="176"/>
    </row>
    <row r="978" ht="9.75">
      <c r="F978" s="176"/>
    </row>
    <row r="979" ht="9.75">
      <c r="F979" s="176"/>
    </row>
    <row r="980" ht="9.75">
      <c r="F980" s="176"/>
    </row>
    <row r="981" ht="9.75">
      <c r="F981" s="176"/>
    </row>
    <row r="982" ht="9.75">
      <c r="F982" s="176"/>
    </row>
    <row r="983" ht="9.75">
      <c r="F983" s="176"/>
    </row>
    <row r="984" ht="9.75">
      <c r="F984" s="176"/>
    </row>
    <row r="985" ht="9.75">
      <c r="F985" s="176"/>
    </row>
    <row r="986" ht="9.75">
      <c r="F986" s="176"/>
    </row>
    <row r="987" ht="9.75">
      <c r="F987" s="176"/>
    </row>
    <row r="988" ht="9.75">
      <c r="F988" s="176"/>
    </row>
    <row r="989" ht="9.75">
      <c r="F989" s="176"/>
    </row>
    <row r="990" ht="9.75">
      <c r="F990" s="176"/>
    </row>
    <row r="991" ht="9.75">
      <c r="F991" s="176"/>
    </row>
    <row r="992" ht="9.75">
      <c r="F992" s="176"/>
    </row>
    <row r="993" ht="9.75">
      <c r="F993" s="176"/>
    </row>
    <row r="994" ht="9.75">
      <c r="F994" s="176"/>
    </row>
    <row r="995" ht="9.75">
      <c r="F995" s="176"/>
    </row>
    <row r="996" ht="9.75">
      <c r="F996" s="176"/>
    </row>
    <row r="997" ht="9.75">
      <c r="F997" s="176"/>
    </row>
    <row r="998" ht="9.75">
      <c r="F998" s="176"/>
    </row>
    <row r="999" ht="9.75">
      <c r="F999" s="176"/>
    </row>
    <row r="1000" ht="9.75">
      <c r="F1000" s="176"/>
    </row>
    <row r="1001" ht="9.75">
      <c r="F1001" s="176"/>
    </row>
    <row r="1002" ht="9.75">
      <c r="F1002" s="176"/>
    </row>
    <row r="1003" ht="9.75">
      <c r="F1003" s="176"/>
    </row>
    <row r="1004" ht="9.75">
      <c r="F1004" s="176"/>
    </row>
    <row r="1005" ht="9.75">
      <c r="F1005" s="176"/>
    </row>
    <row r="1006" ht="9.75">
      <c r="F1006" s="176"/>
    </row>
    <row r="1007" ht="9.75">
      <c r="F1007" s="176"/>
    </row>
    <row r="1008" ht="9.75">
      <c r="F1008" s="176"/>
    </row>
    <row r="1009" ht="9.75">
      <c r="F1009" s="176"/>
    </row>
    <row r="1010" ht="9.75">
      <c r="F1010" s="176"/>
    </row>
    <row r="1011" ht="9.75">
      <c r="F1011" s="176"/>
    </row>
    <row r="1012" ht="9.75">
      <c r="F1012" s="176"/>
    </row>
    <row r="1013" ht="9.75">
      <c r="F1013" s="176"/>
    </row>
    <row r="1014" ht="9.75">
      <c r="F1014" s="176"/>
    </row>
    <row r="1015" ht="9.75">
      <c r="F1015" s="176"/>
    </row>
    <row r="1016" ht="9.75">
      <c r="F1016" s="176"/>
    </row>
    <row r="1017" ht="9.75">
      <c r="F1017" s="176"/>
    </row>
    <row r="1018" ht="9.75">
      <c r="F1018" s="176"/>
    </row>
    <row r="1019" ht="9.75">
      <c r="F1019" s="176"/>
    </row>
    <row r="1020" ht="9.75">
      <c r="F1020" s="176"/>
    </row>
    <row r="1021" ht="9.75">
      <c r="F1021" s="176"/>
    </row>
    <row r="1022" ht="9.75">
      <c r="F1022" s="176"/>
    </row>
    <row r="1023" ht="9.75">
      <c r="F1023" s="176"/>
    </row>
    <row r="1024" ht="9.75">
      <c r="F1024" s="176"/>
    </row>
    <row r="1025" ht="9.75">
      <c r="F1025" s="176"/>
    </row>
    <row r="1026" ht="9.75">
      <c r="F1026" s="176"/>
    </row>
    <row r="1027" ht="9.75">
      <c r="F1027" s="176"/>
    </row>
    <row r="1028" ht="9.75">
      <c r="F1028" s="176"/>
    </row>
    <row r="1029" ht="9.75">
      <c r="F1029" s="176"/>
    </row>
    <row r="1030" ht="9.75">
      <c r="F1030" s="176"/>
    </row>
    <row r="1031" ht="9.75">
      <c r="F1031" s="176"/>
    </row>
    <row r="1032" ht="9.75">
      <c r="F1032" s="176"/>
    </row>
    <row r="1033" ht="9.75">
      <c r="F1033" s="176"/>
    </row>
    <row r="1034" ht="9.75">
      <c r="F1034" s="176"/>
    </row>
    <row r="1035" ht="9.75">
      <c r="F1035" s="176"/>
    </row>
    <row r="1036" ht="9.75">
      <c r="F1036" s="176"/>
    </row>
    <row r="1037" ht="9.75">
      <c r="F1037" s="176"/>
    </row>
    <row r="1038" ht="9.75">
      <c r="F1038" s="176"/>
    </row>
    <row r="1039" ht="9.75">
      <c r="F1039" s="176"/>
    </row>
    <row r="1040" ht="9.75">
      <c r="F1040" s="176"/>
    </row>
    <row r="1041" ht="9.75">
      <c r="F1041" s="176"/>
    </row>
    <row r="1042" ht="9.75">
      <c r="F1042" s="176"/>
    </row>
    <row r="1043" ht="9.75">
      <c r="F1043" s="176"/>
    </row>
    <row r="1044" ht="9.75">
      <c r="F1044" s="176"/>
    </row>
    <row r="1045" ht="9.75">
      <c r="F1045" s="176"/>
    </row>
    <row r="1046" ht="9.75">
      <c r="F1046" s="176"/>
    </row>
    <row r="1047" ht="9.75">
      <c r="F1047" s="176"/>
    </row>
    <row r="1048" ht="9.75">
      <c r="F1048" s="176"/>
    </row>
    <row r="1049" ht="9.75">
      <c r="F1049" s="176"/>
    </row>
    <row r="1050" ht="9.75">
      <c r="F1050" s="176"/>
    </row>
    <row r="1051" ht="9.75">
      <c r="F1051" s="176"/>
    </row>
    <row r="1052" ht="9.75">
      <c r="F1052" s="176"/>
    </row>
    <row r="1053" ht="9.75">
      <c r="F1053" s="176"/>
    </row>
    <row r="1054" ht="9.75">
      <c r="F1054" s="176"/>
    </row>
    <row r="1055" ht="9.75">
      <c r="F1055" s="176"/>
    </row>
    <row r="1056" ht="9.75">
      <c r="F1056" s="176"/>
    </row>
    <row r="1057" ht="9.75">
      <c r="F1057" s="176"/>
    </row>
    <row r="1058" ht="9.75">
      <c r="F1058" s="176"/>
    </row>
    <row r="1059" ht="9.75">
      <c r="F1059" s="176"/>
    </row>
    <row r="1060" ht="9.75">
      <c r="F1060" s="176"/>
    </row>
    <row r="1061" ht="9.75">
      <c r="F1061" s="176"/>
    </row>
    <row r="1062" ht="9.75">
      <c r="F1062" s="176"/>
    </row>
    <row r="1063" ht="9.75">
      <c r="F1063" s="176"/>
    </row>
    <row r="1064" ht="9.75">
      <c r="F1064" s="176"/>
    </row>
    <row r="1065" ht="9.75">
      <c r="F1065" s="176"/>
    </row>
    <row r="1066" ht="9.75">
      <c r="F1066" s="176"/>
    </row>
    <row r="1067" ht="9.75">
      <c r="F1067" s="176"/>
    </row>
    <row r="1068" ht="9.75">
      <c r="F1068" s="176"/>
    </row>
    <row r="1069" ht="9.75">
      <c r="F1069" s="176"/>
    </row>
    <row r="1070" ht="9.75">
      <c r="F1070" s="176"/>
    </row>
    <row r="1071" ht="9.75">
      <c r="F1071" s="176"/>
    </row>
    <row r="1072" ht="9.75">
      <c r="F1072" s="176"/>
    </row>
    <row r="1073" ht="9.75">
      <c r="F1073" s="176"/>
    </row>
    <row r="1074" ht="9.75">
      <c r="F1074" s="176"/>
    </row>
    <row r="1075" ht="9.75">
      <c r="F1075" s="176"/>
    </row>
    <row r="1076" ht="9.75">
      <c r="F1076" s="176"/>
    </row>
    <row r="1077" ht="9.75">
      <c r="F1077" s="176"/>
    </row>
    <row r="1078" ht="9.75">
      <c r="F1078" s="176"/>
    </row>
    <row r="1079" ht="9.75">
      <c r="F1079" s="176"/>
    </row>
    <row r="1080" ht="9.75">
      <c r="F1080" s="176"/>
    </row>
    <row r="1081" ht="9.75">
      <c r="F1081" s="176"/>
    </row>
    <row r="1082" ht="9.75">
      <c r="F1082" s="176"/>
    </row>
    <row r="1083" ht="9.75">
      <c r="F1083" s="176"/>
    </row>
    <row r="1084" ht="9.75">
      <c r="F1084" s="176"/>
    </row>
    <row r="1085" ht="9.75">
      <c r="F1085" s="176"/>
    </row>
    <row r="1086" ht="9.75">
      <c r="F1086" s="176"/>
    </row>
    <row r="1087" ht="9.75">
      <c r="F1087" s="176"/>
    </row>
    <row r="1088" ht="9.75">
      <c r="F1088" s="176"/>
    </row>
    <row r="1089" ht="9.75">
      <c r="F1089" s="176"/>
    </row>
    <row r="1090" ht="9.75">
      <c r="F1090" s="176"/>
    </row>
    <row r="1091" ht="9.75">
      <c r="F1091" s="176"/>
    </row>
    <row r="1092" ht="9.75">
      <c r="F1092" s="176"/>
    </row>
    <row r="1093" ht="9.75">
      <c r="F1093" s="176"/>
    </row>
    <row r="1094" ht="9.75">
      <c r="F1094" s="176"/>
    </row>
    <row r="1095" ht="9.75">
      <c r="F1095" s="176"/>
    </row>
    <row r="1096" ht="9.75">
      <c r="F1096" s="176"/>
    </row>
    <row r="1097" ht="9.75">
      <c r="F1097" s="176"/>
    </row>
    <row r="1098" ht="9.75">
      <c r="F1098" s="176"/>
    </row>
    <row r="1099" ht="9.75">
      <c r="F1099" s="176"/>
    </row>
    <row r="1100" ht="9.75">
      <c r="F1100" s="176"/>
    </row>
    <row r="1101" ht="9.75">
      <c r="F1101" s="176"/>
    </row>
    <row r="1102" ht="9.75">
      <c r="F1102" s="176"/>
    </row>
    <row r="1103" ht="9.75">
      <c r="F1103" s="176"/>
    </row>
    <row r="1104" ht="9.75">
      <c r="F1104" s="176"/>
    </row>
    <row r="1105" ht="9.75">
      <c r="F1105" s="176"/>
    </row>
    <row r="1106" ht="9.75">
      <c r="F1106" s="176"/>
    </row>
    <row r="1107" ht="9.75">
      <c r="F1107" s="176"/>
    </row>
    <row r="1108" ht="9.75">
      <c r="F1108" s="176"/>
    </row>
    <row r="1109" ht="9.75">
      <c r="F1109" s="176"/>
    </row>
    <row r="1110" ht="9.75">
      <c r="F1110" s="176"/>
    </row>
    <row r="1111" ht="9.75">
      <c r="F1111" s="176"/>
    </row>
    <row r="1112" ht="9.75">
      <c r="F1112" s="176"/>
    </row>
    <row r="1113" ht="9.75">
      <c r="F1113" s="176"/>
    </row>
    <row r="1114" ht="9.75">
      <c r="F1114" s="176"/>
    </row>
    <row r="1115" ht="9.75">
      <c r="F1115" s="176"/>
    </row>
    <row r="1116" ht="9.75">
      <c r="F1116" s="176"/>
    </row>
    <row r="1117" ht="9.75">
      <c r="F1117" s="176"/>
    </row>
    <row r="1118" ht="9.75">
      <c r="F1118" s="176"/>
    </row>
    <row r="1119" ht="9.75">
      <c r="F1119" s="176"/>
    </row>
    <row r="1120" ht="9.75">
      <c r="F1120" s="176"/>
    </row>
    <row r="1121" ht="9.75">
      <c r="F1121" s="176"/>
    </row>
    <row r="1122" ht="9.75">
      <c r="F1122" s="176"/>
    </row>
    <row r="1123" ht="9.75">
      <c r="F1123" s="176"/>
    </row>
    <row r="1124" ht="9.75">
      <c r="F1124" s="176"/>
    </row>
    <row r="1125" ht="9.75">
      <c r="F1125" s="176"/>
    </row>
    <row r="1126" ht="9.75">
      <c r="F1126" s="176"/>
    </row>
    <row r="1127" ht="9.75">
      <c r="F1127" s="176"/>
    </row>
    <row r="1128" ht="9.75">
      <c r="F1128" s="176"/>
    </row>
    <row r="1129" ht="9.75">
      <c r="F1129" s="176"/>
    </row>
    <row r="1130" ht="9.75">
      <c r="F1130" s="176"/>
    </row>
    <row r="1131" ht="9.75">
      <c r="F1131" s="176"/>
    </row>
    <row r="1132" ht="9.75">
      <c r="F1132" s="176"/>
    </row>
    <row r="1133" ht="9.75">
      <c r="F1133" s="176"/>
    </row>
    <row r="1134" ht="9.75">
      <c r="F1134" s="176"/>
    </row>
    <row r="1135" ht="9.75">
      <c r="F1135" s="176"/>
    </row>
    <row r="1136" ht="9.75">
      <c r="F1136" s="176"/>
    </row>
    <row r="1137" ht="9.75">
      <c r="F1137" s="176"/>
    </row>
    <row r="1138" ht="9.75">
      <c r="F1138" s="176"/>
    </row>
    <row r="1139" ht="9.75">
      <c r="F1139" s="176"/>
    </row>
    <row r="1140" ht="9.75">
      <c r="F1140" s="176"/>
    </row>
    <row r="1141" ht="9.75">
      <c r="F1141" s="176"/>
    </row>
    <row r="1142" ht="9.75">
      <c r="F1142" s="176"/>
    </row>
    <row r="1143" ht="9.75">
      <c r="F1143" s="176"/>
    </row>
    <row r="1144" ht="9.75">
      <c r="F1144" s="176"/>
    </row>
    <row r="1145" ht="9.75">
      <c r="F1145" s="176"/>
    </row>
    <row r="1146" ht="9.75">
      <c r="F1146" s="176"/>
    </row>
    <row r="1147" ht="9.75">
      <c r="F1147" s="176"/>
    </row>
    <row r="1148" ht="9.75">
      <c r="F1148" s="176"/>
    </row>
    <row r="1149" ht="9.75">
      <c r="F1149" s="176"/>
    </row>
    <row r="1150" ht="9.75">
      <c r="F1150" s="176"/>
    </row>
    <row r="1151" ht="9.75">
      <c r="F1151" s="176"/>
    </row>
    <row r="1152" ht="9.75">
      <c r="F1152" s="176"/>
    </row>
    <row r="1153" ht="9.75">
      <c r="F1153" s="176"/>
    </row>
    <row r="1154" ht="9.75">
      <c r="F1154" s="176"/>
    </row>
    <row r="1155" ht="9.75">
      <c r="F1155" s="176"/>
    </row>
    <row r="1156" ht="9.75">
      <c r="F1156" s="176"/>
    </row>
    <row r="1157" ht="9.75">
      <c r="F1157" s="176"/>
    </row>
    <row r="1158" ht="9.75">
      <c r="F1158" s="176"/>
    </row>
    <row r="1159" ht="9.75">
      <c r="F1159" s="176"/>
    </row>
    <row r="1160" ht="9.75">
      <c r="F1160" s="176"/>
    </row>
    <row r="1161" ht="9.75">
      <c r="F1161" s="176"/>
    </row>
    <row r="1162" ht="9.75">
      <c r="F1162" s="176"/>
    </row>
    <row r="1163" ht="9.75">
      <c r="F1163" s="176"/>
    </row>
    <row r="1164" ht="9.75">
      <c r="F1164" s="176"/>
    </row>
    <row r="1165" ht="9.75">
      <c r="F1165" s="176"/>
    </row>
    <row r="1166" ht="9.75">
      <c r="F1166" s="176"/>
    </row>
    <row r="1167" ht="9.75">
      <c r="F1167" s="176"/>
    </row>
    <row r="1168" ht="9.75">
      <c r="F1168" s="176"/>
    </row>
    <row r="1169" ht="9.75">
      <c r="F1169" s="176"/>
    </row>
    <row r="1170" ht="9.75">
      <c r="F1170" s="176"/>
    </row>
    <row r="1171" ht="9.75">
      <c r="F1171" s="176"/>
    </row>
    <row r="1172" ht="9.75">
      <c r="F1172" s="176"/>
    </row>
    <row r="1173" ht="9.75">
      <c r="F1173" s="176"/>
    </row>
    <row r="1174" ht="9.75">
      <c r="F1174" s="176"/>
    </row>
    <row r="1175" ht="9.75">
      <c r="F1175" s="176"/>
    </row>
    <row r="1176" ht="9.75">
      <c r="F1176" s="176"/>
    </row>
    <row r="1177" ht="9.75">
      <c r="F1177" s="176"/>
    </row>
    <row r="1178" ht="9.75">
      <c r="F1178" s="176"/>
    </row>
    <row r="1179" ht="9.75">
      <c r="F1179" s="176"/>
    </row>
    <row r="1180" ht="9.75">
      <c r="F1180" s="176"/>
    </row>
    <row r="1181" ht="9.75">
      <c r="F1181" s="176"/>
    </row>
    <row r="1182" ht="9.75">
      <c r="F1182" s="176"/>
    </row>
    <row r="1183" ht="9.75">
      <c r="F1183" s="176"/>
    </row>
    <row r="1184" ht="9.75">
      <c r="F1184" s="176"/>
    </row>
    <row r="1185" ht="9.75">
      <c r="F1185" s="176"/>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67" t="s">
        <v>0</v>
      </c>
      <c r="B1" s="867"/>
      <c r="C1" s="867"/>
      <c r="D1" s="867"/>
      <c r="E1" s="867"/>
      <c r="F1" s="868"/>
      <c r="G1" s="868"/>
      <c r="H1" s="868"/>
      <c r="I1" s="868"/>
      <c r="J1" s="868"/>
      <c r="K1" s="868"/>
      <c r="L1" s="868"/>
      <c r="M1" s="868"/>
      <c r="N1" s="869"/>
      <c r="O1" s="869"/>
      <c r="P1" s="869"/>
      <c r="Q1" s="869"/>
      <c r="R1" s="869"/>
      <c r="S1" s="869"/>
    </row>
    <row r="2" spans="1:19" ht="12.75">
      <c r="A2" s="101"/>
      <c r="B2" s="101"/>
      <c r="C2" s="101"/>
      <c r="D2" s="101"/>
      <c r="E2" s="101"/>
      <c r="F2" s="52"/>
      <c r="G2" s="52"/>
      <c r="H2" s="52"/>
      <c r="I2" s="52"/>
      <c r="J2" s="52"/>
      <c r="K2" s="52"/>
      <c r="L2" s="53"/>
      <c r="M2" s="53"/>
      <c r="N2" s="53"/>
      <c r="O2" s="53"/>
      <c r="P2" s="53"/>
      <c r="Q2" s="53"/>
      <c r="R2" s="53"/>
      <c r="S2" s="53"/>
    </row>
    <row r="3" spans="1:19" ht="15.75">
      <c r="A3" s="734" t="s">
        <v>789</v>
      </c>
      <c r="B3" s="735"/>
      <c r="C3" s="859"/>
      <c r="D3" s="860"/>
      <c r="E3" s="860"/>
      <c r="F3" s="860"/>
      <c r="G3" s="860"/>
      <c r="H3" s="860"/>
      <c r="I3" s="860"/>
      <c r="J3" s="860"/>
      <c r="K3" s="860"/>
      <c r="L3" s="860"/>
      <c r="M3" s="860"/>
      <c r="N3" s="860"/>
      <c r="O3" s="860"/>
      <c r="P3" s="860"/>
      <c r="Q3" s="860"/>
      <c r="R3" s="860"/>
      <c r="S3" s="860"/>
    </row>
    <row r="4" spans="1:19" ht="15.75">
      <c r="A4" s="734" t="s">
        <v>836</v>
      </c>
      <c r="B4" s="735"/>
      <c r="C4" s="861" t="str">
        <f>IF(ISBLANK(Ročná_správa!B12),"  ",Ročná_správa!B12)</f>
        <v>STP akciová spoločnosť Michalovce </v>
      </c>
      <c r="D4" s="862"/>
      <c r="E4" s="862"/>
      <c r="F4" s="862"/>
      <c r="G4" s="862"/>
      <c r="H4" s="862"/>
      <c r="I4" s="862"/>
      <c r="J4" s="862"/>
      <c r="K4" s="862"/>
      <c r="L4" s="862"/>
      <c r="M4" s="862"/>
      <c r="N4" s="862"/>
      <c r="O4" s="862"/>
      <c r="P4" s="862"/>
      <c r="Q4" s="862"/>
      <c r="R4" s="862"/>
      <c r="S4" s="862"/>
    </row>
    <row r="5" spans="1:19" ht="15.75">
      <c r="A5" s="734" t="s">
        <v>697</v>
      </c>
      <c r="B5" s="740"/>
      <c r="C5" s="861" t="str">
        <f>IF(ISBLANK(Ročná_správa!E6),"  ",Ročná_správa!E6)</f>
        <v>31650058</v>
      </c>
      <c r="D5" s="862"/>
      <c r="E5" s="862"/>
      <c r="F5" s="862"/>
      <c r="G5" s="862"/>
      <c r="H5" s="862"/>
      <c r="I5" s="862"/>
      <c r="J5" s="862"/>
      <c r="K5" s="862"/>
      <c r="L5" s="862"/>
      <c r="M5" s="862"/>
      <c r="N5" s="862"/>
      <c r="O5" s="862"/>
      <c r="P5" s="862"/>
      <c r="Q5" s="862"/>
      <c r="R5" s="862"/>
      <c r="S5" s="862"/>
    </row>
    <row r="6" spans="1:19" ht="12.75">
      <c r="A6" s="54"/>
      <c r="B6" s="55"/>
      <c r="C6" s="56"/>
      <c r="D6" s="54"/>
      <c r="E6" s="54"/>
      <c r="F6" s="53"/>
      <c r="G6" s="53"/>
      <c r="H6" s="53"/>
      <c r="I6" s="53"/>
      <c r="J6" s="53"/>
      <c r="K6" s="53"/>
      <c r="L6" s="53"/>
      <c r="M6" s="53"/>
      <c r="N6" s="53"/>
      <c r="O6" s="53"/>
      <c r="P6" s="53"/>
      <c r="Q6" s="53"/>
      <c r="R6" s="53"/>
      <c r="S6" s="53"/>
    </row>
    <row r="7" spans="1:19" ht="12.75">
      <c r="A7" s="870" t="s">
        <v>803</v>
      </c>
      <c r="B7" s="871"/>
      <c r="C7" s="863"/>
      <c r="D7" s="874"/>
      <c r="E7" s="863"/>
      <c r="F7" s="874"/>
      <c r="G7" s="863"/>
      <c r="H7" s="874"/>
      <c r="I7" s="863"/>
      <c r="J7" s="874"/>
      <c r="K7" s="864"/>
      <c r="L7" s="863"/>
      <c r="M7" s="864"/>
      <c r="N7" s="863"/>
      <c r="O7" s="864"/>
      <c r="P7" s="863"/>
      <c r="Q7" s="864"/>
      <c r="R7" s="863"/>
      <c r="S7" s="864"/>
    </row>
    <row r="8" spans="1:19" ht="12.75">
      <c r="A8" s="872"/>
      <c r="B8" s="873"/>
      <c r="C8" s="886"/>
      <c r="D8" s="875"/>
      <c r="E8" s="886"/>
      <c r="F8" s="875"/>
      <c r="G8" s="886"/>
      <c r="H8" s="875"/>
      <c r="I8" s="865"/>
      <c r="J8" s="875"/>
      <c r="K8" s="866"/>
      <c r="L8" s="865"/>
      <c r="M8" s="866"/>
      <c r="N8" s="865"/>
      <c r="O8" s="866"/>
      <c r="P8" s="865"/>
      <c r="Q8" s="866"/>
      <c r="R8" s="865"/>
      <c r="S8" s="866"/>
    </row>
    <row r="9" spans="1:19" ht="12.75">
      <c r="A9" s="876"/>
      <c r="B9" s="877"/>
      <c r="C9" s="920"/>
      <c r="D9" s="921"/>
      <c r="E9" s="920"/>
      <c r="F9" s="921"/>
      <c r="G9" s="920"/>
      <c r="H9" s="921"/>
      <c r="I9" s="879"/>
      <c r="J9" s="880"/>
      <c r="K9" s="881"/>
      <c r="L9" s="857"/>
      <c r="M9" s="858"/>
      <c r="N9" s="857"/>
      <c r="O9" s="858"/>
      <c r="P9" s="857"/>
      <c r="Q9" s="858"/>
      <c r="R9" s="857"/>
      <c r="S9" s="858"/>
    </row>
    <row r="10" spans="1:19" ht="12.75">
      <c r="A10" s="876"/>
      <c r="B10" s="877"/>
      <c r="C10" s="920"/>
      <c r="D10" s="921"/>
      <c r="E10" s="920"/>
      <c r="F10" s="921"/>
      <c r="G10" s="920"/>
      <c r="H10" s="921"/>
      <c r="I10" s="879"/>
      <c r="J10" s="880"/>
      <c r="K10" s="881"/>
      <c r="L10" s="857"/>
      <c r="M10" s="858"/>
      <c r="N10" s="857"/>
      <c r="O10" s="858"/>
      <c r="P10" s="857"/>
      <c r="Q10" s="858"/>
      <c r="R10" s="857"/>
      <c r="S10" s="858"/>
    </row>
    <row r="11" spans="1:19" ht="12.75">
      <c r="A11" s="876"/>
      <c r="B11" s="877"/>
      <c r="C11" s="920"/>
      <c r="D11" s="921"/>
      <c r="E11" s="920"/>
      <c r="F11" s="921"/>
      <c r="G11" s="920"/>
      <c r="H11" s="921"/>
      <c r="I11" s="879"/>
      <c r="J11" s="880"/>
      <c r="K11" s="881"/>
      <c r="L11" s="857"/>
      <c r="M11" s="858"/>
      <c r="N11" s="857"/>
      <c r="O11" s="858"/>
      <c r="P11" s="857"/>
      <c r="Q11" s="858"/>
      <c r="R11" s="857"/>
      <c r="S11" s="858"/>
    </row>
    <row r="12" spans="1:19" ht="12.75">
      <c r="A12" s="876"/>
      <c r="B12" s="877"/>
      <c r="C12" s="920"/>
      <c r="D12" s="921"/>
      <c r="E12" s="920"/>
      <c r="F12" s="921"/>
      <c r="G12" s="920"/>
      <c r="H12" s="921"/>
      <c r="I12" s="879"/>
      <c r="J12" s="880"/>
      <c r="K12" s="881"/>
      <c r="L12" s="857"/>
      <c r="M12" s="858"/>
      <c r="N12" s="857"/>
      <c r="O12" s="858"/>
      <c r="P12" s="857"/>
      <c r="Q12" s="858"/>
      <c r="R12" s="857"/>
      <c r="S12" s="858"/>
    </row>
    <row r="13" spans="1:19" ht="12.75">
      <c r="A13" s="876"/>
      <c r="B13" s="877"/>
      <c r="C13" s="920"/>
      <c r="D13" s="921"/>
      <c r="E13" s="920"/>
      <c r="F13" s="921"/>
      <c r="G13" s="920"/>
      <c r="H13" s="921"/>
      <c r="I13" s="879"/>
      <c r="J13" s="880"/>
      <c r="K13" s="881"/>
      <c r="L13" s="857"/>
      <c r="M13" s="858"/>
      <c r="N13" s="857"/>
      <c r="O13" s="858"/>
      <c r="P13" s="857"/>
      <c r="Q13" s="858"/>
      <c r="R13" s="857"/>
      <c r="S13" s="858"/>
    </row>
    <row r="14" spans="1:19" ht="12.75">
      <c r="A14" s="876"/>
      <c r="B14" s="877"/>
      <c r="C14" s="920"/>
      <c r="D14" s="921"/>
      <c r="E14" s="920"/>
      <c r="F14" s="921"/>
      <c r="G14" s="920"/>
      <c r="H14" s="921"/>
      <c r="I14" s="879"/>
      <c r="J14" s="880"/>
      <c r="K14" s="881"/>
      <c r="L14" s="857"/>
      <c r="M14" s="858"/>
      <c r="N14" s="857"/>
      <c r="O14" s="858"/>
      <c r="P14" s="857"/>
      <c r="Q14" s="858"/>
      <c r="R14" s="857"/>
      <c r="S14" s="858"/>
    </row>
    <row r="15" spans="1:19" ht="12.75">
      <c r="A15" s="876"/>
      <c r="B15" s="877"/>
      <c r="C15" s="920"/>
      <c r="D15" s="921"/>
      <c r="E15" s="920"/>
      <c r="F15" s="921"/>
      <c r="G15" s="920"/>
      <c r="H15" s="921"/>
      <c r="I15" s="879"/>
      <c r="J15" s="880"/>
      <c r="K15" s="881"/>
      <c r="L15" s="857"/>
      <c r="M15" s="858"/>
      <c r="N15" s="857"/>
      <c r="O15" s="858"/>
      <c r="P15" s="857"/>
      <c r="Q15" s="858"/>
      <c r="R15" s="857"/>
      <c r="S15" s="858"/>
    </row>
    <row r="16" spans="1:19" ht="12.75">
      <c r="A16" s="876"/>
      <c r="B16" s="877"/>
      <c r="C16" s="920"/>
      <c r="D16" s="921"/>
      <c r="E16" s="920"/>
      <c r="F16" s="921"/>
      <c r="G16" s="920"/>
      <c r="H16" s="921"/>
      <c r="I16" s="879"/>
      <c r="J16" s="880"/>
      <c r="K16" s="881"/>
      <c r="L16" s="857"/>
      <c r="M16" s="858"/>
      <c r="N16" s="857"/>
      <c r="O16" s="858"/>
      <c r="P16" s="857"/>
      <c r="Q16" s="858"/>
      <c r="R16" s="857"/>
      <c r="S16" s="858"/>
    </row>
    <row r="17" spans="1:19" ht="12.75">
      <c r="A17" s="876"/>
      <c r="B17" s="877"/>
      <c r="C17" s="920"/>
      <c r="D17" s="921"/>
      <c r="E17" s="920"/>
      <c r="F17" s="921"/>
      <c r="G17" s="920"/>
      <c r="H17" s="921"/>
      <c r="I17" s="879"/>
      <c r="J17" s="880"/>
      <c r="K17" s="881"/>
      <c r="L17" s="857"/>
      <c r="M17" s="858"/>
      <c r="N17" s="857"/>
      <c r="O17" s="858"/>
      <c r="P17" s="857"/>
      <c r="Q17" s="858"/>
      <c r="R17" s="857"/>
      <c r="S17" s="858"/>
    </row>
    <row r="18" spans="1:19" ht="12.75">
      <c r="A18" s="876"/>
      <c r="B18" s="877"/>
      <c r="C18" s="920"/>
      <c r="D18" s="921"/>
      <c r="E18" s="920"/>
      <c r="F18" s="921"/>
      <c r="G18" s="920"/>
      <c r="H18" s="921"/>
      <c r="I18" s="879"/>
      <c r="J18" s="880"/>
      <c r="K18" s="881"/>
      <c r="L18" s="857"/>
      <c r="M18" s="858"/>
      <c r="N18" s="857"/>
      <c r="O18" s="858"/>
      <c r="P18" s="857"/>
      <c r="Q18" s="858"/>
      <c r="R18" s="857"/>
      <c r="S18" s="858"/>
    </row>
    <row r="19" spans="1:19" ht="12.75">
      <c r="A19" s="876"/>
      <c r="B19" s="877"/>
      <c r="C19" s="920"/>
      <c r="D19" s="921"/>
      <c r="E19" s="920"/>
      <c r="F19" s="921"/>
      <c r="G19" s="920"/>
      <c r="H19" s="921"/>
      <c r="I19" s="879"/>
      <c r="J19" s="880"/>
      <c r="K19" s="881"/>
      <c r="L19" s="857"/>
      <c r="M19" s="858"/>
      <c r="N19" s="857"/>
      <c r="O19" s="858"/>
      <c r="P19" s="857"/>
      <c r="Q19" s="858"/>
      <c r="R19" s="857"/>
      <c r="S19" s="858"/>
    </row>
    <row r="20" spans="1:19" ht="12.75">
      <c r="A20" s="876"/>
      <c r="B20" s="877"/>
      <c r="C20" s="920"/>
      <c r="D20" s="921"/>
      <c r="E20" s="920"/>
      <c r="F20" s="921"/>
      <c r="G20" s="920"/>
      <c r="H20" s="921"/>
      <c r="I20" s="879"/>
      <c r="J20" s="880"/>
      <c r="K20" s="881"/>
      <c r="L20" s="857"/>
      <c r="M20" s="858"/>
      <c r="N20" s="857"/>
      <c r="O20" s="858"/>
      <c r="P20" s="857"/>
      <c r="Q20" s="858"/>
      <c r="R20" s="857"/>
      <c r="S20" s="858"/>
    </row>
    <row r="21" spans="1:19" ht="12.75">
      <c r="A21" s="876"/>
      <c r="B21" s="877"/>
      <c r="C21" s="920"/>
      <c r="D21" s="921"/>
      <c r="E21" s="920"/>
      <c r="F21" s="921"/>
      <c r="G21" s="920"/>
      <c r="H21" s="921"/>
      <c r="I21" s="879"/>
      <c r="J21" s="880"/>
      <c r="K21" s="881"/>
      <c r="L21" s="857"/>
      <c r="M21" s="858"/>
      <c r="N21" s="857"/>
      <c r="O21" s="858"/>
      <c r="P21" s="857"/>
      <c r="Q21" s="858"/>
      <c r="R21" s="857"/>
      <c r="S21" s="858"/>
    </row>
    <row r="22" spans="1:19" ht="12.75">
      <c r="A22" s="876"/>
      <c r="B22" s="877"/>
      <c r="C22" s="920"/>
      <c r="D22" s="921"/>
      <c r="E22" s="920"/>
      <c r="F22" s="921"/>
      <c r="G22" s="920"/>
      <c r="H22" s="921"/>
      <c r="I22" s="879"/>
      <c r="J22" s="880"/>
      <c r="K22" s="881"/>
      <c r="L22" s="857"/>
      <c r="M22" s="858"/>
      <c r="N22" s="857"/>
      <c r="O22" s="858"/>
      <c r="P22" s="857"/>
      <c r="Q22" s="858"/>
      <c r="R22" s="857"/>
      <c r="S22" s="858"/>
    </row>
    <row r="23" spans="1:19" ht="12.75">
      <c r="A23" s="876"/>
      <c r="B23" s="877"/>
      <c r="C23" s="920"/>
      <c r="D23" s="921"/>
      <c r="E23" s="920"/>
      <c r="F23" s="921"/>
      <c r="G23" s="920"/>
      <c r="H23" s="921"/>
      <c r="I23" s="879"/>
      <c r="J23" s="880"/>
      <c r="K23" s="881"/>
      <c r="L23" s="857"/>
      <c r="M23" s="858"/>
      <c r="N23" s="857"/>
      <c r="O23" s="858"/>
      <c r="P23" s="857"/>
      <c r="Q23" s="858"/>
      <c r="R23" s="857"/>
      <c r="S23" s="858"/>
    </row>
    <row r="24" spans="1:19" ht="12.75">
      <c r="A24" s="876"/>
      <c r="B24" s="877"/>
      <c r="C24" s="920"/>
      <c r="D24" s="921"/>
      <c r="E24" s="920"/>
      <c r="F24" s="921"/>
      <c r="G24" s="920"/>
      <c r="H24" s="921"/>
      <c r="I24" s="879"/>
      <c r="J24" s="880"/>
      <c r="K24" s="881"/>
      <c r="L24" s="857"/>
      <c r="M24" s="858"/>
      <c r="N24" s="857"/>
      <c r="O24" s="858"/>
      <c r="P24" s="857"/>
      <c r="Q24" s="858"/>
      <c r="R24" s="857"/>
      <c r="S24" s="858"/>
    </row>
    <row r="25" spans="1:19" ht="12.75">
      <c r="A25" s="876"/>
      <c r="B25" s="877"/>
      <c r="C25" s="920"/>
      <c r="D25" s="921"/>
      <c r="E25" s="920"/>
      <c r="F25" s="921"/>
      <c r="G25" s="920"/>
      <c r="H25" s="921"/>
      <c r="I25" s="879"/>
      <c r="J25" s="880"/>
      <c r="K25" s="881"/>
      <c r="L25" s="857"/>
      <c r="M25" s="858"/>
      <c r="N25" s="857"/>
      <c r="O25" s="858"/>
      <c r="P25" s="857"/>
      <c r="Q25" s="858"/>
      <c r="R25" s="857"/>
      <c r="S25" s="858"/>
    </row>
    <row r="26" spans="1:19" ht="12.75">
      <c r="A26" s="876"/>
      <c r="B26" s="877"/>
      <c r="C26" s="920"/>
      <c r="D26" s="921"/>
      <c r="E26" s="920"/>
      <c r="F26" s="921"/>
      <c r="G26" s="920"/>
      <c r="H26" s="921"/>
      <c r="I26" s="879"/>
      <c r="J26" s="880"/>
      <c r="K26" s="881"/>
      <c r="L26" s="857"/>
      <c r="M26" s="858"/>
      <c r="N26" s="857"/>
      <c r="O26" s="858"/>
      <c r="P26" s="857"/>
      <c r="Q26" s="858"/>
      <c r="R26" s="857"/>
      <c r="S26" s="858"/>
    </row>
    <row r="27" spans="1:19" ht="12.75">
      <c r="A27" s="876"/>
      <c r="B27" s="877"/>
      <c r="C27" s="920"/>
      <c r="D27" s="921"/>
      <c r="E27" s="920"/>
      <c r="F27" s="921"/>
      <c r="G27" s="920"/>
      <c r="H27" s="921"/>
      <c r="I27" s="879"/>
      <c r="J27" s="880"/>
      <c r="K27" s="881"/>
      <c r="L27" s="857"/>
      <c r="M27" s="858"/>
      <c r="N27" s="857"/>
      <c r="O27" s="858"/>
      <c r="P27" s="857"/>
      <c r="Q27" s="858"/>
      <c r="R27" s="857"/>
      <c r="S27" s="858"/>
    </row>
    <row r="28" spans="1:19" ht="12.75">
      <c r="A28" s="876"/>
      <c r="B28" s="877"/>
      <c r="C28" s="920"/>
      <c r="D28" s="921"/>
      <c r="E28" s="920"/>
      <c r="F28" s="921"/>
      <c r="G28" s="920"/>
      <c r="H28" s="921"/>
      <c r="I28" s="879"/>
      <c r="J28" s="880"/>
      <c r="K28" s="881"/>
      <c r="L28" s="857"/>
      <c r="M28" s="858"/>
      <c r="N28" s="857"/>
      <c r="O28" s="858"/>
      <c r="P28" s="857"/>
      <c r="Q28" s="858"/>
      <c r="R28" s="857"/>
      <c r="S28" s="858"/>
    </row>
    <row r="29" spans="1:19" ht="12.75">
      <c r="A29" s="876"/>
      <c r="B29" s="877"/>
      <c r="C29" s="920"/>
      <c r="D29" s="921"/>
      <c r="E29" s="920"/>
      <c r="F29" s="921"/>
      <c r="G29" s="920"/>
      <c r="H29" s="921"/>
      <c r="I29" s="879"/>
      <c r="J29" s="880"/>
      <c r="K29" s="881"/>
      <c r="L29" s="857"/>
      <c r="M29" s="858"/>
      <c r="N29" s="857"/>
      <c r="O29" s="858"/>
      <c r="P29" s="857"/>
      <c r="Q29" s="858"/>
      <c r="R29" s="857"/>
      <c r="S29" s="858"/>
    </row>
    <row r="30" spans="1:19" ht="12.75">
      <c r="A30" s="876"/>
      <c r="B30" s="877"/>
      <c r="C30" s="920"/>
      <c r="D30" s="921"/>
      <c r="E30" s="920"/>
      <c r="F30" s="921"/>
      <c r="G30" s="920"/>
      <c r="H30" s="921"/>
      <c r="I30" s="879"/>
      <c r="J30" s="880"/>
      <c r="K30" s="881"/>
      <c r="L30" s="857"/>
      <c r="M30" s="858"/>
      <c r="N30" s="857"/>
      <c r="O30" s="858"/>
      <c r="P30" s="857"/>
      <c r="Q30" s="858"/>
      <c r="R30" s="857"/>
      <c r="S30" s="858"/>
    </row>
    <row r="31" spans="1:19" ht="12.75">
      <c r="A31" s="876"/>
      <c r="B31" s="877"/>
      <c r="C31" s="920"/>
      <c r="D31" s="921"/>
      <c r="E31" s="920"/>
      <c r="F31" s="921"/>
      <c r="G31" s="920"/>
      <c r="H31" s="921"/>
      <c r="I31" s="879"/>
      <c r="J31" s="880"/>
      <c r="K31" s="881"/>
      <c r="L31" s="857"/>
      <c r="M31" s="858"/>
      <c r="N31" s="857"/>
      <c r="O31" s="858"/>
      <c r="P31" s="857"/>
      <c r="Q31" s="858"/>
      <c r="R31" s="857"/>
      <c r="S31" s="858"/>
    </row>
    <row r="32" spans="1:19" ht="12.75">
      <c r="A32" s="876"/>
      <c r="B32" s="877"/>
      <c r="C32" s="920"/>
      <c r="D32" s="921"/>
      <c r="E32" s="920"/>
      <c r="F32" s="921"/>
      <c r="G32" s="920"/>
      <c r="H32" s="921"/>
      <c r="I32" s="879"/>
      <c r="J32" s="880"/>
      <c r="K32" s="881"/>
      <c r="L32" s="857"/>
      <c r="M32" s="858"/>
      <c r="N32" s="857"/>
      <c r="O32" s="858"/>
      <c r="P32" s="857"/>
      <c r="Q32" s="858"/>
      <c r="R32" s="857"/>
      <c r="S32" s="858"/>
    </row>
    <row r="33" spans="1:19" ht="12.75">
      <c r="A33" s="876"/>
      <c r="B33" s="877"/>
      <c r="C33" s="920"/>
      <c r="D33" s="921"/>
      <c r="E33" s="920"/>
      <c r="F33" s="921"/>
      <c r="G33" s="920"/>
      <c r="H33" s="921"/>
      <c r="I33" s="879"/>
      <c r="J33" s="880"/>
      <c r="K33" s="881"/>
      <c r="L33" s="857"/>
      <c r="M33" s="858"/>
      <c r="N33" s="857"/>
      <c r="O33" s="858"/>
      <c r="P33" s="857"/>
      <c r="Q33" s="858"/>
      <c r="R33" s="857"/>
      <c r="S33" s="858"/>
    </row>
    <row r="34" spans="1:19" ht="12.75">
      <c r="A34" s="876"/>
      <c r="B34" s="877"/>
      <c r="C34" s="920"/>
      <c r="D34" s="921"/>
      <c r="E34" s="920"/>
      <c r="F34" s="921"/>
      <c r="G34" s="920"/>
      <c r="H34" s="921"/>
      <c r="I34" s="879"/>
      <c r="J34" s="880"/>
      <c r="K34" s="881"/>
      <c r="L34" s="857"/>
      <c r="M34" s="858"/>
      <c r="N34" s="857"/>
      <c r="O34" s="858"/>
      <c r="P34" s="857"/>
      <c r="Q34" s="858"/>
      <c r="R34" s="857"/>
      <c r="S34" s="858"/>
    </row>
    <row r="35" spans="1:19" ht="12.75">
      <c r="A35" s="876"/>
      <c r="B35" s="877"/>
      <c r="C35" s="920"/>
      <c r="D35" s="921"/>
      <c r="E35" s="920"/>
      <c r="F35" s="921"/>
      <c r="G35" s="920"/>
      <c r="H35" s="921"/>
      <c r="I35" s="879"/>
      <c r="J35" s="880"/>
      <c r="K35" s="881"/>
      <c r="L35" s="857"/>
      <c r="M35" s="858"/>
      <c r="N35" s="857"/>
      <c r="O35" s="858"/>
      <c r="P35" s="857"/>
      <c r="Q35" s="858"/>
      <c r="R35" s="857"/>
      <c r="S35" s="858"/>
    </row>
    <row r="36" spans="1:19" ht="12.75">
      <c r="A36" s="876"/>
      <c r="B36" s="877"/>
      <c r="C36" s="920"/>
      <c r="D36" s="921"/>
      <c r="E36" s="920"/>
      <c r="F36" s="921"/>
      <c r="G36" s="920"/>
      <c r="H36" s="921"/>
      <c r="I36" s="879"/>
      <c r="J36" s="880"/>
      <c r="K36" s="881"/>
      <c r="L36" s="857"/>
      <c r="M36" s="858"/>
      <c r="N36" s="857"/>
      <c r="O36" s="858"/>
      <c r="P36" s="857"/>
      <c r="Q36" s="858"/>
      <c r="R36" s="857"/>
      <c r="S36" s="858"/>
    </row>
    <row r="37" spans="1:19" ht="12.75">
      <c r="A37" s="876"/>
      <c r="B37" s="877"/>
      <c r="C37" s="920"/>
      <c r="D37" s="921"/>
      <c r="E37" s="920"/>
      <c r="F37" s="921"/>
      <c r="G37" s="920"/>
      <c r="H37" s="921"/>
      <c r="I37" s="879"/>
      <c r="J37" s="880"/>
      <c r="K37" s="881"/>
      <c r="L37" s="857"/>
      <c r="M37" s="858"/>
      <c r="N37" s="857"/>
      <c r="O37" s="858"/>
      <c r="P37" s="857"/>
      <c r="Q37" s="858"/>
      <c r="R37" s="857"/>
      <c r="S37" s="858"/>
    </row>
    <row r="38" spans="1:19" ht="12.75">
      <c r="A38" s="876"/>
      <c r="B38" s="877"/>
      <c r="C38" s="920"/>
      <c r="D38" s="921"/>
      <c r="E38" s="920"/>
      <c r="F38" s="921"/>
      <c r="G38" s="920"/>
      <c r="H38" s="921"/>
      <c r="I38" s="879"/>
      <c r="J38" s="880"/>
      <c r="K38" s="881"/>
      <c r="L38" s="857"/>
      <c r="M38" s="858"/>
      <c r="N38" s="857"/>
      <c r="O38" s="858"/>
      <c r="P38" s="857"/>
      <c r="Q38" s="858"/>
      <c r="R38" s="857"/>
      <c r="S38" s="858"/>
    </row>
    <row r="39" spans="1:19" ht="12.75">
      <c r="A39" s="876"/>
      <c r="B39" s="877"/>
      <c r="C39" s="920"/>
      <c r="D39" s="921"/>
      <c r="E39" s="920"/>
      <c r="F39" s="921"/>
      <c r="G39" s="920"/>
      <c r="H39" s="921"/>
      <c r="I39" s="879"/>
      <c r="J39" s="880"/>
      <c r="K39" s="881"/>
      <c r="L39" s="857"/>
      <c r="M39" s="858"/>
      <c r="N39" s="857"/>
      <c r="O39" s="858"/>
      <c r="P39" s="857"/>
      <c r="Q39" s="858"/>
      <c r="R39" s="857"/>
      <c r="S39" s="858"/>
    </row>
    <row r="40" spans="1:19" ht="12.75">
      <c r="A40" s="876"/>
      <c r="B40" s="877"/>
      <c r="C40" s="920"/>
      <c r="D40" s="921"/>
      <c r="E40" s="920"/>
      <c r="F40" s="921"/>
      <c r="G40" s="920"/>
      <c r="H40" s="921"/>
      <c r="I40" s="879"/>
      <c r="J40" s="880"/>
      <c r="K40" s="881"/>
      <c r="L40" s="857"/>
      <c r="M40" s="858"/>
      <c r="N40" s="857"/>
      <c r="O40" s="858"/>
      <c r="P40" s="857"/>
      <c r="Q40" s="858"/>
      <c r="R40" s="857"/>
      <c r="S40" s="858"/>
    </row>
    <row r="41" spans="1:19" ht="12.75">
      <c r="A41" s="876"/>
      <c r="B41" s="877"/>
      <c r="C41" s="920"/>
      <c r="D41" s="921"/>
      <c r="E41" s="920"/>
      <c r="F41" s="921"/>
      <c r="G41" s="920"/>
      <c r="H41" s="921"/>
      <c r="I41" s="879"/>
      <c r="J41" s="880"/>
      <c r="K41" s="881"/>
      <c r="L41" s="857"/>
      <c r="M41" s="858"/>
      <c r="N41" s="857"/>
      <c r="O41" s="858"/>
      <c r="P41" s="857"/>
      <c r="Q41" s="858"/>
      <c r="R41" s="857"/>
      <c r="S41" s="858"/>
    </row>
    <row r="42" spans="1:19" ht="12.75">
      <c r="A42" s="876"/>
      <c r="B42" s="877"/>
      <c r="C42" s="920"/>
      <c r="D42" s="921"/>
      <c r="E42" s="920"/>
      <c r="F42" s="921"/>
      <c r="G42" s="920"/>
      <c r="H42" s="921"/>
      <c r="I42" s="879"/>
      <c r="J42" s="880"/>
      <c r="K42" s="881"/>
      <c r="L42" s="857"/>
      <c r="M42" s="858"/>
      <c r="N42" s="857"/>
      <c r="O42" s="858"/>
      <c r="P42" s="857"/>
      <c r="Q42" s="858"/>
      <c r="R42" s="857"/>
      <c r="S42" s="858"/>
    </row>
    <row r="43" spans="1:19" ht="12.75">
      <c r="A43" s="876"/>
      <c r="B43" s="877"/>
      <c r="C43" s="920"/>
      <c r="D43" s="921"/>
      <c r="E43" s="920"/>
      <c r="F43" s="921"/>
      <c r="G43" s="920"/>
      <c r="H43" s="921"/>
      <c r="I43" s="879"/>
      <c r="J43" s="880"/>
      <c r="K43" s="881"/>
      <c r="L43" s="857"/>
      <c r="M43" s="858"/>
      <c r="N43" s="857"/>
      <c r="O43" s="858"/>
      <c r="P43" s="857"/>
      <c r="Q43" s="858"/>
      <c r="R43" s="857"/>
      <c r="S43" s="858"/>
    </row>
    <row r="44" spans="1:19" ht="12.75">
      <c r="A44" s="876"/>
      <c r="B44" s="877"/>
      <c r="C44" s="920"/>
      <c r="D44" s="921"/>
      <c r="E44" s="920"/>
      <c r="F44" s="921"/>
      <c r="G44" s="920"/>
      <c r="H44" s="921"/>
      <c r="I44" s="879"/>
      <c r="J44" s="880"/>
      <c r="K44" s="881"/>
      <c r="L44" s="857"/>
      <c r="M44" s="858"/>
      <c r="N44" s="857"/>
      <c r="O44" s="858"/>
      <c r="P44" s="857"/>
      <c r="Q44" s="858"/>
      <c r="R44" s="857"/>
      <c r="S44" s="858"/>
    </row>
    <row r="45" spans="1:19" ht="12.75">
      <c r="A45" s="876"/>
      <c r="B45" s="877"/>
      <c r="C45" s="920"/>
      <c r="D45" s="921"/>
      <c r="E45" s="920"/>
      <c r="F45" s="921"/>
      <c r="G45" s="920"/>
      <c r="H45" s="921"/>
      <c r="I45" s="879"/>
      <c r="J45" s="880"/>
      <c r="K45" s="881"/>
      <c r="L45" s="857"/>
      <c r="M45" s="858"/>
      <c r="N45" s="857"/>
      <c r="O45" s="858"/>
      <c r="P45" s="857"/>
      <c r="Q45" s="858"/>
      <c r="R45" s="857"/>
      <c r="S45" s="858"/>
    </row>
    <row r="46" spans="1:19" ht="12.75">
      <c r="A46" s="876"/>
      <c r="B46" s="877"/>
      <c r="C46" s="920"/>
      <c r="D46" s="921"/>
      <c r="E46" s="920"/>
      <c r="F46" s="921"/>
      <c r="G46" s="920"/>
      <c r="H46" s="921"/>
      <c r="I46" s="879"/>
      <c r="J46" s="880"/>
      <c r="K46" s="881"/>
      <c r="L46" s="857"/>
      <c r="M46" s="858"/>
      <c r="N46" s="857"/>
      <c r="O46" s="858"/>
      <c r="P46" s="857"/>
      <c r="Q46" s="858"/>
      <c r="R46" s="857"/>
      <c r="S46" s="858"/>
    </row>
    <row r="47" spans="1:19" ht="12.75">
      <c r="A47" s="876"/>
      <c r="B47" s="877"/>
      <c r="C47" s="920"/>
      <c r="D47" s="921"/>
      <c r="E47" s="920"/>
      <c r="F47" s="921"/>
      <c r="G47" s="920"/>
      <c r="H47" s="921"/>
      <c r="I47" s="879"/>
      <c r="J47" s="880"/>
      <c r="K47" s="881"/>
      <c r="L47" s="857"/>
      <c r="M47" s="858"/>
      <c r="N47" s="857"/>
      <c r="O47" s="858"/>
      <c r="P47" s="857"/>
      <c r="Q47" s="858"/>
      <c r="R47" s="857"/>
      <c r="S47" s="858"/>
    </row>
    <row r="48" spans="1:19" ht="12.75">
      <c r="A48" s="876"/>
      <c r="B48" s="877"/>
      <c r="C48" s="920"/>
      <c r="D48" s="921"/>
      <c r="E48" s="920"/>
      <c r="F48" s="921"/>
      <c r="G48" s="920"/>
      <c r="H48" s="921"/>
      <c r="I48" s="879"/>
      <c r="J48" s="880"/>
      <c r="K48" s="881"/>
      <c r="L48" s="857"/>
      <c r="M48" s="858"/>
      <c r="N48" s="857"/>
      <c r="O48" s="858"/>
      <c r="P48" s="857"/>
      <c r="Q48" s="858"/>
      <c r="R48" s="857"/>
      <c r="S48" s="858"/>
    </row>
    <row r="49" spans="1:19" ht="12.75">
      <c r="A49" s="876"/>
      <c r="B49" s="877"/>
      <c r="C49" s="920"/>
      <c r="D49" s="921"/>
      <c r="E49" s="920"/>
      <c r="F49" s="921"/>
      <c r="G49" s="920"/>
      <c r="H49" s="921"/>
      <c r="I49" s="879"/>
      <c r="J49" s="880"/>
      <c r="K49" s="881"/>
      <c r="L49" s="857"/>
      <c r="M49" s="858"/>
      <c r="N49" s="857"/>
      <c r="O49" s="858"/>
      <c r="P49" s="857"/>
      <c r="Q49" s="858"/>
      <c r="R49" s="857"/>
      <c r="S49" s="858"/>
    </row>
    <row r="50" spans="1:19" ht="12.75">
      <c r="A50" s="876"/>
      <c r="B50" s="877"/>
      <c r="C50" s="920"/>
      <c r="D50" s="921"/>
      <c r="E50" s="920"/>
      <c r="F50" s="921"/>
      <c r="G50" s="920"/>
      <c r="H50" s="921"/>
      <c r="I50" s="879"/>
      <c r="J50" s="880"/>
      <c r="K50" s="881"/>
      <c r="L50" s="857"/>
      <c r="M50" s="858"/>
      <c r="N50" s="857"/>
      <c r="O50" s="858"/>
      <c r="P50" s="857"/>
      <c r="Q50" s="858"/>
      <c r="R50" s="857"/>
      <c r="S50" s="858"/>
    </row>
    <row r="51" spans="1:19" ht="12.75">
      <c r="A51" s="876"/>
      <c r="B51" s="877"/>
      <c r="C51" s="920"/>
      <c r="D51" s="921"/>
      <c r="E51" s="920"/>
      <c r="F51" s="921"/>
      <c r="G51" s="920"/>
      <c r="H51" s="921"/>
      <c r="I51" s="879"/>
      <c r="J51" s="880"/>
      <c r="K51" s="881"/>
      <c r="L51" s="857"/>
      <c r="M51" s="858"/>
      <c r="N51" s="857"/>
      <c r="O51" s="858"/>
      <c r="P51" s="857"/>
      <c r="Q51" s="858"/>
      <c r="R51" s="857"/>
      <c r="S51" s="858"/>
    </row>
    <row r="52" spans="1:19" ht="12.75">
      <c r="A52" s="876"/>
      <c r="B52" s="877"/>
      <c r="C52" s="920"/>
      <c r="D52" s="921"/>
      <c r="E52" s="920"/>
      <c r="F52" s="921"/>
      <c r="G52" s="920"/>
      <c r="H52" s="921"/>
      <c r="I52" s="879"/>
      <c r="J52" s="880"/>
      <c r="K52" s="881"/>
      <c r="L52" s="857"/>
      <c r="M52" s="858"/>
      <c r="N52" s="857"/>
      <c r="O52" s="858"/>
      <c r="P52" s="857"/>
      <c r="Q52" s="858"/>
      <c r="R52" s="857"/>
      <c r="S52" s="858"/>
    </row>
    <row r="53" spans="1:19" ht="12.75">
      <c r="A53" s="876"/>
      <c r="B53" s="877"/>
      <c r="C53" s="920"/>
      <c r="D53" s="921"/>
      <c r="E53" s="920"/>
      <c r="F53" s="921"/>
      <c r="G53" s="920"/>
      <c r="H53" s="921"/>
      <c r="I53" s="879"/>
      <c r="J53" s="880"/>
      <c r="K53" s="881"/>
      <c r="L53" s="857"/>
      <c r="M53" s="858"/>
      <c r="N53" s="857"/>
      <c r="O53" s="858"/>
      <c r="P53" s="857"/>
      <c r="Q53" s="858"/>
      <c r="R53" s="857"/>
      <c r="S53" s="858"/>
    </row>
    <row r="54" spans="1:19" ht="12.75">
      <c r="A54" s="876"/>
      <c r="B54" s="877"/>
      <c r="C54" s="920"/>
      <c r="D54" s="921"/>
      <c r="E54" s="920"/>
      <c r="F54" s="921"/>
      <c r="G54" s="920"/>
      <c r="H54" s="921"/>
      <c r="I54" s="879"/>
      <c r="J54" s="880"/>
      <c r="K54" s="881"/>
      <c r="L54" s="857"/>
      <c r="M54" s="858"/>
      <c r="N54" s="857"/>
      <c r="O54" s="858"/>
      <c r="P54" s="857"/>
      <c r="Q54" s="858"/>
      <c r="R54" s="857"/>
      <c r="S54" s="858"/>
    </row>
    <row r="55" spans="1:19" ht="12.75">
      <c r="A55" s="876"/>
      <c r="B55" s="877"/>
      <c r="C55" s="920"/>
      <c r="D55" s="921"/>
      <c r="E55" s="920"/>
      <c r="F55" s="921"/>
      <c r="G55" s="920"/>
      <c r="H55" s="921"/>
      <c r="I55" s="879"/>
      <c r="J55" s="880"/>
      <c r="K55" s="881"/>
      <c r="L55" s="857"/>
      <c r="M55" s="858"/>
      <c r="N55" s="857"/>
      <c r="O55" s="858"/>
      <c r="P55" s="857"/>
      <c r="Q55" s="858"/>
      <c r="R55" s="857"/>
      <c r="S55" s="858"/>
    </row>
    <row r="56" spans="1:19" ht="12.75">
      <c r="A56" s="876"/>
      <c r="B56" s="877"/>
      <c r="C56" s="920"/>
      <c r="D56" s="921"/>
      <c r="E56" s="920"/>
      <c r="F56" s="921"/>
      <c r="G56" s="920"/>
      <c r="H56" s="921"/>
      <c r="I56" s="879"/>
      <c r="J56" s="880"/>
      <c r="K56" s="881"/>
      <c r="L56" s="857"/>
      <c r="M56" s="858"/>
      <c r="N56" s="857"/>
      <c r="O56" s="858"/>
      <c r="P56" s="857"/>
      <c r="Q56" s="858"/>
      <c r="R56" s="857"/>
      <c r="S56" s="858"/>
    </row>
    <row r="57" spans="1:19" ht="12.75">
      <c r="A57" s="876"/>
      <c r="B57" s="877"/>
      <c r="C57" s="920"/>
      <c r="D57" s="921"/>
      <c r="E57" s="920"/>
      <c r="F57" s="921"/>
      <c r="G57" s="920"/>
      <c r="H57" s="921"/>
      <c r="I57" s="879"/>
      <c r="J57" s="880"/>
      <c r="K57" s="881"/>
      <c r="L57" s="857"/>
      <c r="M57" s="858"/>
      <c r="N57" s="857"/>
      <c r="O57" s="858"/>
      <c r="P57" s="857"/>
      <c r="Q57" s="858"/>
      <c r="R57" s="857"/>
      <c r="S57" s="858"/>
    </row>
    <row r="58" spans="1:19" ht="12.75">
      <c r="A58" s="876"/>
      <c r="B58" s="877"/>
      <c r="C58" s="920"/>
      <c r="D58" s="921"/>
      <c r="E58" s="920"/>
      <c r="F58" s="921"/>
      <c r="G58" s="920"/>
      <c r="H58" s="921"/>
      <c r="I58" s="879"/>
      <c r="J58" s="880"/>
      <c r="K58" s="881"/>
      <c r="L58" s="857"/>
      <c r="M58" s="858"/>
      <c r="N58" s="857"/>
      <c r="O58" s="858"/>
      <c r="P58" s="857"/>
      <c r="Q58" s="858"/>
      <c r="R58" s="857"/>
      <c r="S58" s="858"/>
    </row>
    <row r="59" spans="1:19" ht="12.75">
      <c r="A59" s="876"/>
      <c r="B59" s="877"/>
      <c r="C59" s="920"/>
      <c r="D59" s="921"/>
      <c r="E59" s="920"/>
      <c r="F59" s="921"/>
      <c r="G59" s="920"/>
      <c r="H59" s="921"/>
      <c r="I59" s="879"/>
      <c r="J59" s="880"/>
      <c r="K59" s="881"/>
      <c r="L59" s="857"/>
      <c r="M59" s="858"/>
      <c r="N59" s="857"/>
      <c r="O59" s="858"/>
      <c r="P59" s="857"/>
      <c r="Q59" s="858"/>
      <c r="R59" s="857"/>
      <c r="S59" s="858"/>
    </row>
    <row r="60" spans="1:19" ht="12.75">
      <c r="A60" s="876"/>
      <c r="B60" s="877"/>
      <c r="C60" s="920"/>
      <c r="D60" s="921"/>
      <c r="E60" s="920"/>
      <c r="F60" s="921"/>
      <c r="G60" s="920"/>
      <c r="H60" s="921"/>
      <c r="I60" s="879"/>
      <c r="J60" s="880"/>
      <c r="K60" s="881"/>
      <c r="L60" s="857"/>
      <c r="M60" s="858"/>
      <c r="N60" s="857"/>
      <c r="O60" s="858"/>
      <c r="P60" s="857"/>
      <c r="Q60" s="858"/>
      <c r="R60" s="857"/>
      <c r="S60" s="858"/>
    </row>
    <row r="61" spans="1:19" ht="12.75">
      <c r="A61" s="876"/>
      <c r="B61" s="877"/>
      <c r="C61" s="920"/>
      <c r="D61" s="921"/>
      <c r="E61" s="920"/>
      <c r="F61" s="921"/>
      <c r="G61" s="920"/>
      <c r="H61" s="921"/>
      <c r="I61" s="879"/>
      <c r="J61" s="880"/>
      <c r="K61" s="881"/>
      <c r="L61" s="857"/>
      <c r="M61" s="858"/>
      <c r="N61" s="857"/>
      <c r="O61" s="858"/>
      <c r="P61" s="857"/>
      <c r="Q61" s="858"/>
      <c r="R61" s="857"/>
      <c r="S61" s="858"/>
    </row>
    <row r="62" spans="1:19" ht="12.75">
      <c r="A62" s="876"/>
      <c r="B62" s="877"/>
      <c r="C62" s="920"/>
      <c r="D62" s="921"/>
      <c r="E62" s="920"/>
      <c r="F62" s="921"/>
      <c r="G62" s="920"/>
      <c r="H62" s="921"/>
      <c r="I62" s="879"/>
      <c r="J62" s="880"/>
      <c r="K62" s="881"/>
      <c r="L62" s="857"/>
      <c r="M62" s="858"/>
      <c r="N62" s="857"/>
      <c r="O62" s="858"/>
      <c r="P62" s="857"/>
      <c r="Q62" s="858"/>
      <c r="R62" s="857"/>
      <c r="S62" s="858"/>
    </row>
    <row r="63" spans="1:19" ht="12.75">
      <c r="A63" s="876"/>
      <c r="B63" s="877"/>
      <c r="C63" s="920"/>
      <c r="D63" s="921"/>
      <c r="E63" s="920"/>
      <c r="F63" s="921"/>
      <c r="G63" s="920"/>
      <c r="H63" s="921"/>
      <c r="I63" s="879"/>
      <c r="J63" s="880"/>
      <c r="K63" s="881"/>
      <c r="L63" s="857"/>
      <c r="M63" s="858"/>
      <c r="N63" s="857"/>
      <c r="O63" s="858"/>
      <c r="P63" s="857"/>
      <c r="Q63" s="858"/>
      <c r="R63" s="857"/>
      <c r="S63" s="858"/>
    </row>
    <row r="64" spans="1:19" ht="12.75">
      <c r="A64" s="876"/>
      <c r="B64" s="877"/>
      <c r="C64" s="920"/>
      <c r="D64" s="921"/>
      <c r="E64" s="920"/>
      <c r="F64" s="921"/>
      <c r="G64" s="920"/>
      <c r="H64" s="921"/>
      <c r="I64" s="879"/>
      <c r="J64" s="880"/>
      <c r="K64" s="881"/>
      <c r="L64" s="857"/>
      <c r="M64" s="858"/>
      <c r="N64" s="857"/>
      <c r="O64" s="858"/>
      <c r="P64" s="857"/>
      <c r="Q64" s="858"/>
      <c r="R64" s="857"/>
      <c r="S64" s="858"/>
    </row>
    <row r="65" spans="1:19" ht="12.75">
      <c r="A65" s="876"/>
      <c r="B65" s="877"/>
      <c r="C65" s="920"/>
      <c r="D65" s="921"/>
      <c r="E65" s="920"/>
      <c r="F65" s="921"/>
      <c r="G65" s="920"/>
      <c r="H65" s="921"/>
      <c r="I65" s="879"/>
      <c r="J65" s="880"/>
      <c r="K65" s="881"/>
      <c r="L65" s="857"/>
      <c r="M65" s="858"/>
      <c r="N65" s="857"/>
      <c r="O65" s="858"/>
      <c r="P65" s="857"/>
      <c r="Q65" s="858"/>
      <c r="R65" s="857"/>
      <c r="S65" s="858"/>
    </row>
    <row r="66" spans="1:19" ht="12.75">
      <c r="A66" s="876"/>
      <c r="B66" s="877"/>
      <c r="C66" s="920"/>
      <c r="D66" s="921"/>
      <c r="E66" s="920"/>
      <c r="F66" s="921"/>
      <c r="G66" s="920"/>
      <c r="H66" s="921"/>
      <c r="I66" s="879"/>
      <c r="J66" s="880"/>
      <c r="K66" s="881"/>
      <c r="L66" s="857"/>
      <c r="M66" s="858"/>
      <c r="N66" s="857"/>
      <c r="O66" s="858"/>
      <c r="P66" s="857"/>
      <c r="Q66" s="858"/>
      <c r="R66" s="857"/>
      <c r="S66" s="858"/>
    </row>
    <row r="67" spans="1:19" ht="12.75">
      <c r="A67" s="876"/>
      <c r="B67" s="877"/>
      <c r="C67" s="920"/>
      <c r="D67" s="921"/>
      <c r="E67" s="920"/>
      <c r="F67" s="921"/>
      <c r="G67" s="920"/>
      <c r="H67" s="921"/>
      <c r="I67" s="879"/>
      <c r="J67" s="880"/>
      <c r="K67" s="881"/>
      <c r="L67" s="857"/>
      <c r="M67" s="858"/>
      <c r="N67" s="857"/>
      <c r="O67" s="858"/>
      <c r="P67" s="857"/>
      <c r="Q67" s="858"/>
      <c r="R67" s="857"/>
      <c r="S67" s="858"/>
    </row>
    <row r="68" spans="1:19" ht="12.75">
      <c r="A68" s="876"/>
      <c r="B68" s="877"/>
      <c r="C68" s="920"/>
      <c r="D68" s="921"/>
      <c r="E68" s="920"/>
      <c r="F68" s="921"/>
      <c r="G68" s="920"/>
      <c r="H68" s="921"/>
      <c r="I68" s="879"/>
      <c r="J68" s="880"/>
      <c r="K68" s="881"/>
      <c r="L68" s="857"/>
      <c r="M68" s="858"/>
      <c r="N68" s="857"/>
      <c r="O68" s="858"/>
      <c r="P68" s="857"/>
      <c r="Q68" s="858"/>
      <c r="R68" s="857"/>
      <c r="S68" s="858"/>
    </row>
    <row r="69" spans="1:19" ht="12.75">
      <c r="A69" s="876"/>
      <c r="B69" s="877"/>
      <c r="C69" s="920"/>
      <c r="D69" s="921"/>
      <c r="E69" s="920"/>
      <c r="F69" s="921"/>
      <c r="G69" s="920"/>
      <c r="H69" s="921"/>
      <c r="I69" s="879"/>
      <c r="J69" s="880"/>
      <c r="K69" s="881"/>
      <c r="L69" s="857"/>
      <c r="M69" s="858"/>
      <c r="N69" s="857"/>
      <c r="O69" s="858"/>
      <c r="P69" s="857"/>
      <c r="Q69" s="858"/>
      <c r="R69" s="857"/>
      <c r="S69" s="858"/>
    </row>
    <row r="70" spans="1:19" ht="12.75">
      <c r="A70" s="876"/>
      <c r="B70" s="877"/>
      <c r="C70" s="920"/>
      <c r="D70" s="921"/>
      <c r="E70" s="920"/>
      <c r="F70" s="921"/>
      <c r="G70" s="920"/>
      <c r="H70" s="921"/>
      <c r="I70" s="879"/>
      <c r="J70" s="880"/>
      <c r="K70" s="881"/>
      <c r="L70" s="857"/>
      <c r="M70" s="858"/>
      <c r="N70" s="857"/>
      <c r="O70" s="858"/>
      <c r="P70" s="857"/>
      <c r="Q70" s="858"/>
      <c r="R70" s="857"/>
      <c r="S70" s="858"/>
    </row>
    <row r="71" spans="1:19" ht="12.75">
      <c r="A71" s="876"/>
      <c r="B71" s="877"/>
      <c r="C71" s="920"/>
      <c r="D71" s="921"/>
      <c r="E71" s="920"/>
      <c r="F71" s="921"/>
      <c r="G71" s="920"/>
      <c r="H71" s="921"/>
      <c r="I71" s="879"/>
      <c r="J71" s="880"/>
      <c r="K71" s="881"/>
      <c r="L71" s="857"/>
      <c r="M71" s="858"/>
      <c r="N71" s="857"/>
      <c r="O71" s="858"/>
      <c r="P71" s="857"/>
      <c r="Q71" s="858"/>
      <c r="R71" s="857"/>
      <c r="S71" s="858"/>
    </row>
    <row r="72" spans="1:19" ht="12.75">
      <c r="A72" s="876"/>
      <c r="B72" s="877"/>
      <c r="C72" s="920"/>
      <c r="D72" s="921"/>
      <c r="E72" s="920"/>
      <c r="F72" s="921"/>
      <c r="G72" s="920"/>
      <c r="H72" s="921"/>
      <c r="I72" s="879"/>
      <c r="J72" s="880"/>
      <c r="K72" s="881"/>
      <c r="L72" s="857"/>
      <c r="M72" s="858"/>
      <c r="N72" s="857"/>
      <c r="O72" s="858"/>
      <c r="P72" s="857"/>
      <c r="Q72" s="858"/>
      <c r="R72" s="857"/>
      <c r="S72" s="858"/>
    </row>
    <row r="73" spans="1:19" ht="12.75">
      <c r="A73" s="876"/>
      <c r="B73" s="877"/>
      <c r="C73" s="920"/>
      <c r="D73" s="921"/>
      <c r="E73" s="920"/>
      <c r="F73" s="921"/>
      <c r="G73" s="920"/>
      <c r="H73" s="921"/>
      <c r="I73" s="879"/>
      <c r="J73" s="880"/>
      <c r="K73" s="881"/>
      <c r="L73" s="857"/>
      <c r="M73" s="858"/>
      <c r="N73" s="857"/>
      <c r="O73" s="858"/>
      <c r="P73" s="857"/>
      <c r="Q73" s="858"/>
      <c r="R73" s="857"/>
      <c r="S73" s="858"/>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N7:O8"/>
    <mergeCell ref="P7:Q8"/>
    <mergeCell ref="I7:K8"/>
    <mergeCell ref="L7:M8"/>
    <mergeCell ref="G7:H8"/>
    <mergeCell ref="A10:B10"/>
    <mergeCell ref="C10:D10"/>
    <mergeCell ref="I10:K10"/>
    <mergeCell ref="L10:M10"/>
    <mergeCell ref="N10:O10"/>
    <mergeCell ref="P10:Q10"/>
    <mergeCell ref="R7:S8"/>
    <mergeCell ref="A9:B9"/>
    <mergeCell ref="C9:D9"/>
    <mergeCell ref="I9:K9"/>
    <mergeCell ref="L9:M9"/>
    <mergeCell ref="N9:O9"/>
    <mergeCell ref="P9:Q9"/>
    <mergeCell ref="C7:D8"/>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N68:O68"/>
    <mergeCell ref="P68:Q68"/>
    <mergeCell ref="R68:S68"/>
    <mergeCell ref="A68:B68"/>
    <mergeCell ref="C68:D68"/>
    <mergeCell ref="I68:K68"/>
    <mergeCell ref="E68:F68"/>
    <mergeCell ref="G68:H68"/>
    <mergeCell ref="E69:F69"/>
    <mergeCell ref="G69:H69"/>
    <mergeCell ref="L69:M69"/>
    <mergeCell ref="L68:M68"/>
    <mergeCell ref="N71:O71"/>
    <mergeCell ref="P71:Q71"/>
    <mergeCell ref="N69:O69"/>
    <mergeCell ref="P69:Q69"/>
    <mergeCell ref="N70:O70"/>
    <mergeCell ref="R69:S69"/>
    <mergeCell ref="A70:B70"/>
    <mergeCell ref="C70:D70"/>
    <mergeCell ref="I70:K70"/>
    <mergeCell ref="E70:F70"/>
    <mergeCell ref="G70:H70"/>
    <mergeCell ref="L70:M70"/>
    <mergeCell ref="A69:B69"/>
    <mergeCell ref="C69:D69"/>
    <mergeCell ref="I69:K69"/>
    <mergeCell ref="A72:B72"/>
    <mergeCell ref="P72:Q72"/>
    <mergeCell ref="C72:D72"/>
    <mergeCell ref="I72:K72"/>
    <mergeCell ref="E72:F72"/>
    <mergeCell ref="G72:H72"/>
    <mergeCell ref="L72:M72"/>
    <mergeCell ref="A71:B71"/>
    <mergeCell ref="C71:D71"/>
    <mergeCell ref="I71:K71"/>
    <mergeCell ref="E71:F71"/>
    <mergeCell ref="G71:H71"/>
    <mergeCell ref="A73:B73"/>
    <mergeCell ref="C73:D73"/>
    <mergeCell ref="I73:K73"/>
    <mergeCell ref="E73:F73"/>
    <mergeCell ref="G73:H73"/>
    <mergeCell ref="L73:M73"/>
    <mergeCell ref="N73:O73"/>
    <mergeCell ref="P73:Q73"/>
    <mergeCell ref="R73:S73"/>
    <mergeCell ref="R71:S71"/>
    <mergeCell ref="N72:O72"/>
    <mergeCell ref="E9:F9"/>
    <mergeCell ref="G9:H9"/>
    <mergeCell ref="E10:F10"/>
    <mergeCell ref="G10:H10"/>
    <mergeCell ref="R72:S72"/>
    <mergeCell ref="P70:Q70"/>
    <mergeCell ref="R70:S70"/>
    <mergeCell ref="L71:M7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33" t="s">
        <v>2</v>
      </c>
      <c r="B1" s="733"/>
      <c r="C1" s="733"/>
      <c r="D1" s="733"/>
      <c r="E1" s="733"/>
    </row>
    <row r="2" spans="1:5" ht="15.75">
      <c r="A2" s="734" t="s">
        <v>736</v>
      </c>
      <c r="B2" s="735"/>
      <c r="C2" s="743"/>
      <c r="D2" s="849"/>
      <c r="E2" s="850"/>
    </row>
    <row r="3" spans="1:5" ht="39" customHeight="1">
      <c r="A3" s="925" t="s">
        <v>737</v>
      </c>
      <c r="B3" s="926"/>
      <c r="C3" s="743"/>
      <c r="D3" s="849"/>
      <c r="E3" s="850"/>
    </row>
    <row r="4" spans="1:5" ht="15.75">
      <c r="A4" s="734" t="s">
        <v>836</v>
      </c>
      <c r="B4" s="735"/>
      <c r="C4" s="653" t="str">
        <f>IF(ISBLANK(Ročná_správa!B12),"  ",Ročná_správa!B12)</f>
        <v>STP akciová spoločnosť Michalovce </v>
      </c>
      <c r="D4" s="736"/>
      <c r="E4" s="737"/>
    </row>
    <row r="5" spans="1:5" ht="15.75">
      <c r="A5" s="734" t="s">
        <v>697</v>
      </c>
      <c r="B5" s="740"/>
      <c r="C5" s="653" t="str">
        <f>IF(ISBLANK(Ročná_správa!E6),"  ",Ročná_správa!E6)</f>
        <v>31650058</v>
      </c>
      <c r="D5" s="746"/>
      <c r="E5" s="747"/>
    </row>
    <row r="6" spans="1:5" ht="12.75">
      <c r="A6" s="54"/>
      <c r="B6" s="55"/>
      <c r="C6" s="56"/>
      <c r="D6" s="54"/>
      <c r="E6" s="54"/>
    </row>
    <row r="7" spans="1:5" ht="12.75">
      <c r="A7" s="851" t="s">
        <v>803</v>
      </c>
      <c r="B7" s="922"/>
      <c r="C7" s="741" t="s">
        <v>226</v>
      </c>
      <c r="D7" s="855" t="s">
        <v>805</v>
      </c>
      <c r="E7" s="855" t="s">
        <v>713</v>
      </c>
    </row>
    <row r="8" spans="1:5" ht="12.75">
      <c r="A8" s="853"/>
      <c r="B8" s="923"/>
      <c r="C8" s="741"/>
      <c r="D8" s="924"/>
      <c r="E8" s="924" t="s">
        <v>622</v>
      </c>
    </row>
    <row r="9" spans="1:5" ht="12.75">
      <c r="A9" s="847"/>
      <c r="B9" s="848"/>
      <c r="C9" s="135"/>
      <c r="D9" s="165"/>
      <c r="E9" s="165"/>
    </row>
    <row r="10" spans="1:5" ht="12.75">
      <c r="A10" s="847"/>
      <c r="B10" s="848"/>
      <c r="C10" s="135"/>
      <c r="D10" s="1"/>
      <c r="E10" s="1"/>
    </row>
    <row r="11" spans="1:5" ht="12.75">
      <c r="A11" s="847"/>
      <c r="B11" s="848"/>
      <c r="C11" s="135"/>
      <c r="D11" s="165"/>
      <c r="E11" s="165"/>
    </row>
    <row r="12" spans="1:5" ht="12.75">
      <c r="A12" s="847"/>
      <c r="B12" s="848"/>
      <c r="C12" s="135"/>
      <c r="D12" s="165"/>
      <c r="E12" s="165"/>
    </row>
    <row r="13" spans="1:5" ht="12.75">
      <c r="A13" s="847"/>
      <c r="B13" s="848"/>
      <c r="C13" s="135"/>
      <c r="D13" s="1"/>
      <c r="E13" s="1"/>
    </row>
    <row r="14" spans="1:5" ht="12.75">
      <c r="A14" s="847"/>
      <c r="B14" s="848"/>
      <c r="C14" s="135"/>
      <c r="D14" s="1"/>
      <c r="E14" s="1"/>
    </row>
    <row r="15" spans="1:5" ht="12.75">
      <c r="A15" s="847"/>
      <c r="B15" s="848"/>
      <c r="C15" s="135"/>
      <c r="D15" s="1"/>
      <c r="E15" s="1"/>
    </row>
    <row r="16" spans="1:5" ht="12.75">
      <c r="A16" s="847"/>
      <c r="B16" s="848"/>
      <c r="C16" s="135"/>
      <c r="D16" s="1"/>
      <c r="E16" s="1"/>
    </row>
    <row r="17" spans="1:5" ht="12.75">
      <c r="A17" s="847"/>
      <c r="B17" s="848"/>
      <c r="C17" s="135"/>
      <c r="D17" s="1"/>
      <c r="E17" s="1"/>
    </row>
    <row r="18" spans="1:5" ht="12.75">
      <c r="A18" s="847"/>
      <c r="B18" s="848"/>
      <c r="C18" s="135"/>
      <c r="D18" s="1"/>
      <c r="E18" s="1"/>
    </row>
    <row r="19" spans="1:5" ht="12.75">
      <c r="A19" s="847"/>
      <c r="B19" s="848"/>
      <c r="C19" s="135"/>
      <c r="D19" s="1"/>
      <c r="E19" s="1"/>
    </row>
    <row r="20" spans="1:5" ht="12.75">
      <c r="A20" s="847"/>
      <c r="B20" s="848"/>
      <c r="C20" s="135"/>
      <c r="D20" s="1"/>
      <c r="E20" s="1"/>
    </row>
    <row r="21" spans="1:5" ht="12.75">
      <c r="A21" s="847"/>
      <c r="B21" s="848"/>
      <c r="C21" s="135"/>
      <c r="D21" s="165"/>
      <c r="E21" s="165"/>
    </row>
    <row r="22" spans="1:5" ht="12.75">
      <c r="A22" s="847"/>
      <c r="B22" s="848"/>
      <c r="C22" s="135"/>
      <c r="D22" s="1"/>
      <c r="E22" s="1"/>
    </row>
    <row r="23" spans="1:5" ht="12.75">
      <c r="A23" s="847"/>
      <c r="B23" s="848"/>
      <c r="C23" s="135"/>
      <c r="D23" s="1"/>
      <c r="E23" s="1"/>
    </row>
    <row r="24" spans="1:5" ht="12.75">
      <c r="A24" s="847"/>
      <c r="B24" s="848"/>
      <c r="C24" s="135"/>
      <c r="D24" s="1"/>
      <c r="E24" s="1"/>
    </row>
    <row r="25" spans="1:5" ht="12.75">
      <c r="A25" s="847"/>
      <c r="B25" s="848"/>
      <c r="C25" s="135"/>
      <c r="D25" s="1"/>
      <c r="E25" s="1"/>
    </row>
    <row r="26" spans="1:5" ht="12.75">
      <c r="A26" s="847"/>
      <c r="B26" s="848"/>
      <c r="C26" s="135"/>
      <c r="D26" s="1"/>
      <c r="E26" s="1"/>
    </row>
    <row r="27" spans="1:5" ht="12.75">
      <c r="A27" s="847"/>
      <c r="B27" s="848"/>
      <c r="C27" s="135"/>
      <c r="D27" s="1"/>
      <c r="E27" s="1"/>
    </row>
    <row r="28" spans="1:5" ht="12.75">
      <c r="A28" s="847"/>
      <c r="B28" s="848"/>
      <c r="C28" s="135"/>
      <c r="D28" s="1"/>
      <c r="E28" s="1"/>
    </row>
    <row r="29" spans="1:5" ht="12.75">
      <c r="A29" s="847"/>
      <c r="B29" s="848"/>
      <c r="C29" s="135"/>
      <c r="D29" s="1"/>
      <c r="E29" s="1"/>
    </row>
    <row r="30" spans="1:5" ht="12.75">
      <c r="A30" s="847"/>
      <c r="B30" s="848"/>
      <c r="C30" s="135"/>
      <c r="D30" s="1"/>
      <c r="E30" s="1"/>
    </row>
    <row r="31" spans="1:5" ht="12.75">
      <c r="A31" s="847"/>
      <c r="B31" s="848"/>
      <c r="C31" s="135"/>
      <c r="D31" s="165"/>
      <c r="E31" s="165"/>
    </row>
    <row r="32" spans="1:5" ht="12.75">
      <c r="A32" s="847"/>
      <c r="B32" s="848"/>
      <c r="C32" s="135"/>
      <c r="D32" s="1"/>
      <c r="E32" s="1"/>
    </row>
    <row r="33" spans="1:5" ht="12.75">
      <c r="A33" s="847"/>
      <c r="B33" s="848"/>
      <c r="C33" s="135"/>
      <c r="D33" s="1"/>
      <c r="E33" s="1"/>
    </row>
    <row r="34" spans="1:5" ht="12.75">
      <c r="A34" s="847"/>
      <c r="B34" s="848"/>
      <c r="C34" s="135"/>
      <c r="D34" s="1"/>
      <c r="E34" s="1"/>
    </row>
    <row r="35" spans="1:5" ht="12.75">
      <c r="A35" s="847"/>
      <c r="B35" s="848"/>
      <c r="C35" s="135"/>
      <c r="D35" s="1"/>
      <c r="E35" s="1"/>
    </row>
    <row r="36" spans="1:5" ht="12.75">
      <c r="A36" s="847"/>
      <c r="B36" s="848"/>
      <c r="C36" s="135"/>
      <c r="D36" s="1"/>
      <c r="E36" s="1"/>
    </row>
    <row r="37" spans="1:5" ht="12.75">
      <c r="A37" s="847"/>
      <c r="B37" s="848"/>
      <c r="C37" s="135"/>
      <c r="D37" s="1"/>
      <c r="E37" s="1"/>
    </row>
    <row r="38" spans="1:5" ht="12.75">
      <c r="A38" s="847"/>
      <c r="B38" s="848"/>
      <c r="C38" s="135"/>
      <c r="D38" s="1"/>
      <c r="E38" s="1"/>
    </row>
    <row r="39" spans="1:5" ht="12.75">
      <c r="A39" s="847"/>
      <c r="B39" s="848"/>
      <c r="C39" s="135"/>
      <c r="D39" s="1"/>
      <c r="E39" s="1"/>
    </row>
    <row r="40" spans="1:5" ht="12.75">
      <c r="A40" s="847"/>
      <c r="B40" s="848"/>
      <c r="C40" s="135"/>
      <c r="D40" s="165"/>
      <c r="E40" s="165"/>
    </row>
    <row r="41" spans="1:5" ht="12.75">
      <c r="A41" s="847"/>
      <c r="B41" s="848"/>
      <c r="C41" s="135"/>
      <c r="D41" s="165"/>
      <c r="E41" s="165"/>
    </row>
    <row r="42" spans="1:5" ht="12.75">
      <c r="A42" s="847"/>
      <c r="B42" s="848"/>
      <c r="C42" s="135"/>
      <c r="D42" s="1"/>
      <c r="E42" s="1"/>
    </row>
    <row r="43" spans="1:5" ht="12.75">
      <c r="A43" s="847"/>
      <c r="B43" s="848"/>
      <c r="C43" s="135"/>
      <c r="D43" s="1"/>
      <c r="E43" s="1"/>
    </row>
    <row r="44" spans="1:5" ht="12.75">
      <c r="A44" s="847"/>
      <c r="B44" s="848"/>
      <c r="C44" s="135"/>
      <c r="D44" s="1"/>
      <c r="E44" s="1"/>
    </row>
    <row r="45" spans="1:5" ht="12.75">
      <c r="A45" s="847"/>
      <c r="B45" s="848"/>
      <c r="C45" s="135"/>
      <c r="D45" s="1"/>
      <c r="E45" s="1"/>
    </row>
    <row r="46" spans="1:5" ht="12.75">
      <c r="A46" s="847"/>
      <c r="B46" s="848"/>
      <c r="C46" s="135"/>
      <c r="D46" s="1"/>
      <c r="E46" s="1"/>
    </row>
    <row r="47" spans="1:5" ht="12.75">
      <c r="A47" s="847"/>
      <c r="B47" s="848"/>
      <c r="C47" s="135"/>
      <c r="D47" s="1"/>
      <c r="E47" s="1"/>
    </row>
    <row r="48" spans="1:5" ht="12.75">
      <c r="A48" s="847"/>
      <c r="B48" s="848"/>
      <c r="C48" s="135"/>
      <c r="D48" s="1"/>
      <c r="E48" s="1"/>
    </row>
    <row r="49" spans="1:5" ht="12.75">
      <c r="A49" s="847"/>
      <c r="B49" s="848"/>
      <c r="C49" s="135"/>
      <c r="D49" s="165"/>
      <c r="E49" s="165"/>
    </row>
    <row r="50" spans="1:5" ht="12.75">
      <c r="A50" s="847"/>
      <c r="B50" s="848"/>
      <c r="C50" s="135"/>
      <c r="D50" s="1"/>
      <c r="E50" s="1"/>
    </row>
    <row r="51" spans="1:5" ht="12.75">
      <c r="A51" s="847"/>
      <c r="B51" s="848"/>
      <c r="C51" s="135"/>
      <c r="D51" s="1"/>
      <c r="E51" s="1"/>
    </row>
    <row r="52" spans="1:5" ht="12.75">
      <c r="A52" s="847"/>
      <c r="B52" s="848"/>
      <c r="C52" s="135"/>
      <c r="D52" s="1"/>
      <c r="E52" s="1"/>
    </row>
    <row r="53" spans="1:5" ht="12.75">
      <c r="A53" s="847"/>
      <c r="B53" s="848"/>
      <c r="C53" s="135"/>
      <c r="D53" s="1"/>
      <c r="E53" s="1"/>
    </row>
    <row r="54" spans="1:5" ht="12.75">
      <c r="A54" s="847"/>
      <c r="B54" s="848"/>
      <c r="C54" s="135"/>
      <c r="D54" s="1"/>
      <c r="E54" s="1"/>
    </row>
    <row r="55" spans="1:5" ht="12.75">
      <c r="A55" s="847"/>
      <c r="B55" s="848"/>
      <c r="C55" s="135"/>
      <c r="D55" s="1"/>
      <c r="E55" s="1"/>
    </row>
    <row r="56" spans="1:5" ht="12.75">
      <c r="A56" s="847"/>
      <c r="B56" s="848"/>
      <c r="C56" s="135"/>
      <c r="D56" s="165"/>
      <c r="E56" s="165"/>
    </row>
    <row r="57" spans="1:5" ht="12.75">
      <c r="A57" s="847"/>
      <c r="B57" s="848"/>
      <c r="C57" s="135"/>
      <c r="D57" s="1"/>
      <c r="E57" s="1"/>
    </row>
    <row r="58" spans="1:5" ht="12.75">
      <c r="A58" s="847"/>
      <c r="B58" s="848"/>
      <c r="C58" s="135"/>
      <c r="D58" s="1"/>
      <c r="E58" s="1"/>
    </row>
    <row r="59" spans="1:5" ht="12.75">
      <c r="A59" s="847"/>
      <c r="B59" s="848"/>
      <c r="C59" s="135"/>
      <c r="D59" s="1"/>
      <c r="E59" s="1"/>
    </row>
    <row r="60" spans="1:5" ht="12.75">
      <c r="A60" s="847"/>
      <c r="B60" s="848"/>
      <c r="C60" s="135"/>
      <c r="D60" s="1"/>
      <c r="E60" s="1"/>
    </row>
    <row r="61" spans="1:5" ht="12.75">
      <c r="A61" s="847"/>
      <c r="B61" s="848"/>
      <c r="C61" s="135"/>
      <c r="D61" s="1"/>
      <c r="E61" s="1"/>
    </row>
    <row r="62" spans="1:5" ht="12.75">
      <c r="A62" s="847"/>
      <c r="B62" s="848"/>
      <c r="C62" s="135"/>
      <c r="D62" s="1"/>
      <c r="E62" s="1"/>
    </row>
    <row r="63" spans="1:5" ht="12.75">
      <c r="A63" s="847"/>
      <c r="B63" s="848"/>
      <c r="C63" s="135"/>
      <c r="D63" s="1"/>
      <c r="E63" s="1"/>
    </row>
    <row r="64" spans="1:5" ht="12.75">
      <c r="A64" s="847"/>
      <c r="B64" s="848"/>
      <c r="C64" s="135"/>
      <c r="D64" s="165"/>
      <c r="E64" s="165"/>
    </row>
    <row r="65" spans="1:5" ht="12.75">
      <c r="A65" s="847"/>
      <c r="B65" s="848"/>
      <c r="C65" s="135"/>
      <c r="D65" s="1"/>
      <c r="E65" s="1"/>
    </row>
    <row r="66" spans="1:5" ht="12.75">
      <c r="A66" s="847"/>
      <c r="B66" s="848"/>
      <c r="C66" s="135"/>
      <c r="D66" s="1"/>
      <c r="E66" s="1"/>
    </row>
    <row r="67" spans="1:5" ht="12.75">
      <c r="A67" s="847"/>
      <c r="B67" s="848"/>
      <c r="C67" s="135"/>
      <c r="D67" s="1"/>
      <c r="E67" s="1"/>
    </row>
    <row r="68" spans="1:5" ht="12.75">
      <c r="A68" s="847"/>
      <c r="B68" s="848"/>
      <c r="C68" s="135"/>
      <c r="D68" s="1"/>
      <c r="E68" s="1"/>
    </row>
    <row r="69" spans="1:5" ht="12.75">
      <c r="A69" s="847"/>
      <c r="B69" s="848"/>
      <c r="C69" s="135"/>
      <c r="D69" s="1"/>
      <c r="E69" s="1"/>
    </row>
    <row r="70" spans="1:5" ht="12.75">
      <c r="A70" s="847"/>
      <c r="B70" s="848"/>
      <c r="C70" s="135"/>
      <c r="D70" s="165"/>
      <c r="E70" s="165"/>
    </row>
    <row r="71" spans="1:5" ht="12.75">
      <c r="A71" s="847"/>
      <c r="B71" s="848"/>
      <c r="C71" s="135"/>
      <c r="D71" s="1"/>
      <c r="E71" s="1"/>
    </row>
    <row r="72" spans="1:5" ht="12.75">
      <c r="A72" s="847"/>
      <c r="B72" s="848"/>
      <c r="C72" s="135"/>
      <c r="D72" s="1"/>
      <c r="E72" s="1"/>
    </row>
    <row r="73" spans="1:5" ht="12.75">
      <c r="A73" s="847"/>
      <c r="B73" s="848"/>
      <c r="C73" s="135"/>
      <c r="D73" s="165"/>
      <c r="E73" s="165"/>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7:B57"/>
    <mergeCell ref="A49:B49"/>
    <mergeCell ref="A50:B50"/>
    <mergeCell ref="A51:B51"/>
    <mergeCell ref="A52:B52"/>
    <mergeCell ref="A53:B53"/>
    <mergeCell ref="A54:B54"/>
    <mergeCell ref="A55:B55"/>
    <mergeCell ref="A56:B56"/>
    <mergeCell ref="A58:B58"/>
    <mergeCell ref="A59:B59"/>
    <mergeCell ref="A60:B60"/>
    <mergeCell ref="A66:B66"/>
    <mergeCell ref="A65:B65"/>
    <mergeCell ref="A61:B61"/>
    <mergeCell ref="A62:B62"/>
    <mergeCell ref="A63:B63"/>
    <mergeCell ref="A64:B64"/>
    <mergeCell ref="A67:B67"/>
    <mergeCell ref="A73:B73"/>
    <mergeCell ref="A69:B69"/>
    <mergeCell ref="A70:B70"/>
    <mergeCell ref="A71:B71"/>
    <mergeCell ref="A72:B72"/>
    <mergeCell ref="A68:B6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27" t="s">
        <v>498</v>
      </c>
      <c r="B2" s="927"/>
    </row>
    <row r="3" spans="1:2" ht="13.5" thickBot="1">
      <c r="A3" s="109" t="s">
        <v>499</v>
      </c>
      <c r="B3" s="110" t="s">
        <v>500</v>
      </c>
    </row>
    <row r="4" spans="1:2" ht="15">
      <c r="A4" s="111" t="s">
        <v>501</v>
      </c>
      <c r="B4" s="112" t="str">
        <f>IF(Ročná_správa!B6=0,"Položka Informačná povinnosť za rok nie je vyplnená","Test vyhovel formálnej kontrole")</f>
        <v>Test vyhovel formálnej kontrole</v>
      </c>
    </row>
    <row r="5" spans="1:2" ht="15">
      <c r="A5" s="113" t="s">
        <v>703</v>
      </c>
      <c r="B5" s="114" t="str">
        <f>IF(Ročná_správa!E6=0,"Položka IČO nie je vyplnená","Test vyhovel formálnej kontrole")</f>
        <v>Test vyhovel formálnej kontrole</v>
      </c>
    </row>
    <row r="6" spans="1:2" ht="15">
      <c r="A6" s="115" t="s">
        <v>705</v>
      </c>
      <c r="B6" s="116" t="str">
        <f>IF(Ročná_správa!B12=0,"Položka Obchodné meno/názov nie je vyplnená","Test vyhovel formálnej kontrole")</f>
        <v>Test vyhovel formálnej kontrole</v>
      </c>
    </row>
    <row r="7" spans="1:2" ht="15">
      <c r="A7" s="117" t="s">
        <v>502</v>
      </c>
      <c r="B7" s="116" t="str">
        <f>IF(Ročná_správa!F38=0,"Položka Dátum zverejnenia ročnej správy nie je vyplnená","Test vyhovel formálnej kontrole")</f>
        <v>Test vyhovel formálnej kontrole</v>
      </c>
    </row>
    <row r="8" spans="1:2" ht="15">
      <c r="A8" s="111" t="s">
        <v>503</v>
      </c>
      <c r="B8" s="118" t="str">
        <f>IF(Ročná_správa!A77=0,"Položka Obchodné meno audítorskej spoločnosti... nie je vyplnená","Test vyhovel formálnej kontrole")</f>
        <v>Test vyhovel formálnej kontrole</v>
      </c>
    </row>
    <row r="9" spans="1:2" ht="15">
      <c r="A9" s="113" t="s">
        <v>504</v>
      </c>
      <c r="B9" s="119" t="str">
        <f>IF(Ročná_správa!G83=0,"Položka Zostavuje konsolidovanú účtovnú závierku nie je vyplnená","Test vyhovel formálnej kontrole")</f>
        <v>Test vyhovel formálnej kontrole</v>
      </c>
    </row>
    <row r="10" spans="1:2" ht="15">
      <c r="A10" s="120" t="s">
        <v>505</v>
      </c>
      <c r="B10" s="119" t="str">
        <f>IF(Ročná_správa!D288=0,"Položka Vydané dlhopisy nie je vyplnená","Test vyhovel formálnej kontrole")</f>
        <v>Test vyhovel formálnej kontrole</v>
      </c>
    </row>
    <row r="11" spans="1:2" ht="15">
      <c r="A11" s="120" t="s">
        <v>227</v>
      </c>
      <c r="B11" s="119" t="str">
        <f>IF(Ročná_správa!A389=0,"Položka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7">
      <selection activeCell="A36" sqref="A36:G36"/>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83" t="s">
        <v>781</v>
      </c>
      <c r="B1" s="683"/>
      <c r="C1" s="683"/>
      <c r="D1" s="683"/>
      <c r="E1" s="683"/>
      <c r="F1" s="683"/>
      <c r="G1" s="683"/>
      <c r="H1" s="683"/>
      <c r="I1" s="683"/>
      <c r="J1" s="683"/>
      <c r="K1" s="683"/>
      <c r="L1" s="683"/>
      <c r="M1" s="683"/>
      <c r="N1" s="683"/>
      <c r="O1" s="683"/>
      <c r="P1" s="683"/>
      <c r="Q1" s="683"/>
      <c r="R1" s="683"/>
      <c r="S1" s="683"/>
      <c r="T1" s="683"/>
      <c r="U1" s="684"/>
      <c r="V1" s="684"/>
      <c r="W1" s="684"/>
      <c r="X1" s="684"/>
      <c r="Y1" s="684"/>
      <c r="Z1" s="684"/>
      <c r="AA1" s="684"/>
      <c r="AB1" s="684"/>
      <c r="AC1" s="684"/>
      <c r="AD1" s="684"/>
      <c r="AE1" s="684"/>
      <c r="AF1" s="684"/>
      <c r="AG1" s="684"/>
      <c r="AH1" s="684"/>
      <c r="AI1" s="684"/>
      <c r="AJ1" s="684"/>
    </row>
    <row r="2" spans="8:14" ht="18" customHeight="1">
      <c r="H2" s="3"/>
      <c r="N2" s="4"/>
    </row>
    <row r="3" spans="1:36" ht="27" customHeight="1">
      <c r="A3" s="685" t="s">
        <v>708</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row>
    <row r="4" spans="1:39" ht="15.75" customHeight="1">
      <c r="A4" s="683" t="s">
        <v>709</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M4" s="5"/>
    </row>
    <row r="5" spans="7:33" ht="18" customHeight="1">
      <c r="G5" s="103" t="s">
        <v>685</v>
      </c>
      <c r="H5" s="690">
        <v>42369</v>
      </c>
      <c r="I5" s="691"/>
      <c r="J5" s="691"/>
      <c r="K5" s="691"/>
      <c r="L5" s="692"/>
      <c r="M5" s="692"/>
      <c r="N5" s="692"/>
      <c r="O5" s="692"/>
      <c r="P5" s="692"/>
      <c r="Q5" s="692"/>
      <c r="R5" s="692"/>
      <c r="S5" s="692"/>
      <c r="T5" s="692"/>
      <c r="U5" s="692"/>
      <c r="V5" s="692"/>
      <c r="W5" s="692"/>
      <c r="X5" s="693"/>
      <c r="Y5" s="687" t="s">
        <v>320</v>
      </c>
      <c r="Z5" s="688"/>
      <c r="AA5" s="688"/>
      <c r="AB5" s="688"/>
      <c r="AC5" s="688"/>
      <c r="AD5" s="688"/>
      <c r="AE5" s="688"/>
      <c r="AF5" s="688"/>
      <c r="AG5" s="689"/>
    </row>
    <row r="6" spans="16:32" s="7" customFormat="1" ht="18" customHeight="1">
      <c r="P6" s="222"/>
      <c r="S6" s="221"/>
      <c r="T6" s="221"/>
      <c r="U6" s="221"/>
      <c r="Z6" s="222"/>
      <c r="AA6" s="221"/>
      <c r="AC6" s="221"/>
      <c r="AD6" s="221"/>
      <c r="AE6" s="221"/>
      <c r="AF6" s="221"/>
    </row>
    <row r="7" spans="9:33" s="260" customFormat="1" ht="18" customHeight="1">
      <c r="I7" s="706"/>
      <c r="J7" s="707"/>
      <c r="K7" s="707"/>
      <c r="L7" s="707"/>
      <c r="M7" s="707"/>
      <c r="P7" s="667"/>
      <c r="Q7" s="667"/>
      <c r="S7" s="667"/>
      <c r="T7" s="673"/>
      <c r="U7" s="673"/>
      <c r="V7" s="673"/>
      <c r="Z7" s="667"/>
      <c r="AA7" s="667"/>
      <c r="AC7" s="667"/>
      <c r="AD7" s="668"/>
      <c r="AE7" s="668"/>
      <c r="AF7" s="668"/>
      <c r="AG7" s="668"/>
    </row>
    <row r="8" spans="1:33" s="260" customFormat="1" ht="15.75" customHeight="1">
      <c r="A8" s="705"/>
      <c r="B8" s="705"/>
      <c r="C8" s="705"/>
      <c r="D8" s="705"/>
      <c r="E8" s="705"/>
      <c r="F8" s="705"/>
      <c r="G8" s="705"/>
      <c r="H8" s="705"/>
      <c r="I8" s="705"/>
      <c r="J8" s="705"/>
      <c r="K8" s="705"/>
      <c r="L8" s="705"/>
      <c r="M8" s="705"/>
      <c r="N8" s="198"/>
      <c r="P8" s="667"/>
      <c r="Q8" s="667"/>
      <c r="S8" s="667"/>
      <c r="T8" s="673"/>
      <c r="U8" s="673"/>
      <c r="V8" s="673"/>
      <c r="Z8" s="667"/>
      <c r="AA8" s="667"/>
      <c r="AC8" s="667"/>
      <c r="AD8" s="668"/>
      <c r="AE8" s="668"/>
      <c r="AF8" s="668"/>
      <c r="AG8" s="668"/>
    </row>
    <row r="9" spans="1:9" ht="18" customHeight="1">
      <c r="A9" s="681"/>
      <c r="B9" s="682"/>
      <c r="C9" s="682"/>
      <c r="D9" s="682"/>
      <c r="E9" s="682"/>
      <c r="F9" s="682"/>
      <c r="G9" s="682"/>
      <c r="H9" s="682"/>
      <c r="I9" s="682"/>
    </row>
    <row r="10" spans="1:28" ht="18" customHeight="1">
      <c r="A10" s="674"/>
      <c r="B10" s="675"/>
      <c r="C10" s="675"/>
      <c r="D10" s="675"/>
      <c r="E10" s="675"/>
      <c r="F10" s="675"/>
      <c r="G10" s="675"/>
      <c r="H10" s="675"/>
      <c r="I10" s="675"/>
      <c r="J10" s="675"/>
      <c r="K10" s="675"/>
      <c r="L10" s="675"/>
      <c r="M10" s="675"/>
      <c r="V10" s="2" t="s">
        <v>710</v>
      </c>
      <c r="AB10" s="2" t="s">
        <v>177</v>
      </c>
    </row>
    <row r="11" spans="1:23" ht="18" customHeight="1">
      <c r="A11" s="674"/>
      <c r="B11" s="675"/>
      <c r="C11" s="675"/>
      <c r="D11" s="675"/>
      <c r="E11" s="675"/>
      <c r="F11" s="675"/>
      <c r="G11" s="675"/>
      <c r="H11" s="675"/>
      <c r="I11" s="675"/>
      <c r="J11" s="675"/>
      <c r="K11" s="675"/>
      <c r="L11" s="675"/>
      <c r="M11" s="675"/>
      <c r="V11" s="51" t="s">
        <v>205</v>
      </c>
      <c r="W11" s="2" t="s">
        <v>711</v>
      </c>
    </row>
    <row r="12" spans="1:23" ht="18" customHeight="1">
      <c r="A12" s="313"/>
      <c r="B12" s="314"/>
      <c r="C12" s="314"/>
      <c r="D12" s="314"/>
      <c r="E12" s="314"/>
      <c r="F12" s="314"/>
      <c r="G12" s="314"/>
      <c r="H12" s="314"/>
      <c r="I12" s="314"/>
      <c r="J12" s="314"/>
      <c r="K12" s="314"/>
      <c r="L12" s="314"/>
      <c r="M12" s="314"/>
      <c r="V12" s="51"/>
      <c r="W12" s="2" t="s">
        <v>190</v>
      </c>
    </row>
    <row r="13" spans="1:33" ht="18" customHeight="1">
      <c r="A13" s="674"/>
      <c r="B13" s="675"/>
      <c r="C13" s="675"/>
      <c r="D13" s="675"/>
      <c r="E13" s="675"/>
      <c r="F13" s="675"/>
      <c r="G13" s="675"/>
      <c r="H13" s="675"/>
      <c r="I13" s="675"/>
      <c r="J13" s="675"/>
      <c r="K13" s="675"/>
      <c r="L13" s="675"/>
      <c r="M13" s="675"/>
      <c r="Q13" s="6"/>
      <c r="V13" s="51"/>
      <c r="W13" s="2" t="s">
        <v>175</v>
      </c>
      <c r="Z13" s="6"/>
      <c r="AC13" s="51"/>
      <c r="AD13" s="104" t="s">
        <v>176</v>
      </c>
      <c r="AE13" s="8"/>
      <c r="AF13" s="8"/>
      <c r="AG13" s="8"/>
    </row>
    <row r="14" spans="1:22" s="260" customFormat="1" ht="18" customHeight="1">
      <c r="A14" s="276"/>
      <c r="B14" s="276"/>
      <c r="V14" s="277"/>
    </row>
    <row r="15" spans="26:33" ht="10.5" customHeight="1">
      <c r="Z15" s="7" t="s">
        <v>714</v>
      </c>
      <c r="AA15" s="7"/>
      <c r="AB15" s="7"/>
      <c r="AC15" s="7"/>
      <c r="AD15" s="7"/>
      <c r="AE15" s="7"/>
      <c r="AF15" s="7"/>
      <c r="AG15" s="9" t="s">
        <v>715</v>
      </c>
    </row>
    <row r="16" ht="12.75"/>
    <row r="17" spans="1:33" ht="18" customHeight="1">
      <c r="A17" s="694" t="s">
        <v>697</v>
      </c>
      <c r="B17" s="695"/>
      <c r="C17" s="653" t="str">
        <f>IF(ISBLANK(Ročná_správa!E6),"  ",Ročná_správa!E6)</f>
        <v>31650058</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69" t="s">
        <v>908</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9"/>
    </row>
    <row r="20" spans="1:33" ht="18" customHeight="1">
      <c r="A20" s="653" t="str">
        <f>IF(ISBLANK(Ročná_správa!B12),"  ",Ročná_správa!B12)</f>
        <v>STP akciová spoločnosť Michalovce </v>
      </c>
      <c r="B20" s="680"/>
      <c r="C20" s="680"/>
      <c r="D20" s="680"/>
      <c r="E20" s="680"/>
      <c r="F20" s="680"/>
      <c r="G20" s="680"/>
      <c r="H20" s="680"/>
      <c r="I20" s="680"/>
      <c r="J20" s="680"/>
      <c r="K20" s="680"/>
      <c r="L20" s="680"/>
      <c r="M20" s="680"/>
      <c r="N20" s="680"/>
      <c r="O20" s="374"/>
      <c r="P20" s="374"/>
      <c r="Q20" s="374"/>
      <c r="R20" s="374"/>
      <c r="S20" s="374"/>
      <c r="T20" s="374"/>
      <c r="U20" s="374"/>
      <c r="V20" s="374"/>
      <c r="W20" s="374"/>
      <c r="X20" s="374"/>
      <c r="Y20" s="374"/>
      <c r="Z20" s="374"/>
      <c r="AA20" s="374"/>
      <c r="AB20" s="374"/>
      <c r="AC20" s="374"/>
      <c r="AD20" s="374"/>
      <c r="AE20" s="374"/>
      <c r="AF20" s="374"/>
      <c r="AG20" s="375"/>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69" t="s">
        <v>907</v>
      </c>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1"/>
    </row>
    <row r="23" spans="1:33" ht="18" customHeight="1">
      <c r="A23" s="653" t="str">
        <f>IF(ISBLANK(Ročná_správa!B15),"  ",Ročná_správa!B15)</f>
        <v>Okružná 46</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5"/>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48" t="s">
        <v>716</v>
      </c>
      <c r="B25" s="672"/>
      <c r="C25" s="649"/>
      <c r="D25" s="649"/>
      <c r="E25" s="649"/>
      <c r="F25" s="649"/>
      <c r="G25" s="665"/>
      <c r="I25" s="648" t="s">
        <v>717</v>
      </c>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11"/>
    </row>
    <row r="26" spans="1:33" ht="18" customHeight="1">
      <c r="A26" s="653" t="str">
        <f>IF(ISBLANK(Ročná_správa!B16),"  ",Ročná_správa!B16)</f>
        <v>071 01</v>
      </c>
      <c r="B26" s="654"/>
      <c r="C26" s="654"/>
      <c r="D26" s="654"/>
      <c r="E26" s="654"/>
      <c r="F26" s="654"/>
      <c r="G26" s="655"/>
      <c r="H26" s="6"/>
      <c r="I26" s="653" t="str">
        <f>IF(ISBLANK(Ročná_správa!B17),"  ",Ročná_správa!B17)</f>
        <v>Michalovce</v>
      </c>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5"/>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4" t="s">
        <v>686</v>
      </c>
      <c r="B28" s="649"/>
      <c r="C28" s="649"/>
      <c r="D28" s="649"/>
      <c r="E28" s="649"/>
      <c r="F28" s="649"/>
      <c r="G28" s="649"/>
      <c r="H28" s="665"/>
      <c r="K28" s="664" t="s">
        <v>687</v>
      </c>
      <c r="L28" s="649"/>
      <c r="M28" s="649"/>
      <c r="N28" s="649"/>
      <c r="O28" s="649"/>
      <c r="P28" s="649"/>
      <c r="Q28" s="649"/>
      <c r="R28" s="649"/>
      <c r="S28" s="649"/>
      <c r="T28" s="649"/>
      <c r="U28" s="665"/>
      <c r="V28" s="6"/>
      <c r="W28" s="664" t="s">
        <v>688</v>
      </c>
      <c r="X28" s="666"/>
      <c r="Y28" s="666"/>
      <c r="Z28" s="666"/>
      <c r="AA28" s="666"/>
      <c r="AB28" s="666"/>
      <c r="AC28" s="666"/>
      <c r="AD28" s="666"/>
      <c r="AE28" s="666"/>
      <c r="AF28" s="666"/>
      <c r="AG28" s="665"/>
    </row>
    <row r="29" spans="1:33" ht="18" customHeight="1">
      <c r="A29" s="653" t="str">
        <f>IF(ISBLANK(Ročná_správa!C21),"  ",Ročná_správa!C21)</f>
        <v>  </v>
      </c>
      <c r="B29" s="654"/>
      <c r="C29" s="654"/>
      <c r="D29" s="654"/>
      <c r="E29" s="654"/>
      <c r="F29" s="654"/>
      <c r="G29" s="654"/>
      <c r="H29" s="655"/>
      <c r="I29" s="6"/>
      <c r="J29" s="6"/>
      <c r="K29" s="653" t="str">
        <f>IF(ISBLANK(Ročná_správa!F21),"  ",Ročná_správa!F21)</f>
        <v>0905593356</v>
      </c>
      <c r="L29" s="374"/>
      <c r="M29" s="374"/>
      <c r="N29" s="374"/>
      <c r="O29" s="374"/>
      <c r="P29" s="374"/>
      <c r="Q29" s="374"/>
      <c r="R29" s="374"/>
      <c r="S29" s="374"/>
      <c r="T29" s="374"/>
      <c r="U29" s="375"/>
      <c r="V29" s="6"/>
      <c r="W29" s="653" t="str">
        <f>IF(ISBLANK(Ročná_správa!F23),"  ",Ročná_správa!F23)</f>
        <v>  </v>
      </c>
      <c r="X29" s="374"/>
      <c r="Y29" s="374"/>
      <c r="Z29" s="374"/>
      <c r="AA29" s="374"/>
      <c r="AB29" s="374"/>
      <c r="AC29" s="374"/>
      <c r="AD29" s="374"/>
      <c r="AE29" s="374"/>
      <c r="AF29" s="374"/>
      <c r="AG29" s="375"/>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7" t="s">
        <v>689</v>
      </c>
      <c r="B31" s="658"/>
      <c r="C31" s="658"/>
      <c r="D31" s="13"/>
      <c r="E31" s="653" t="str">
        <f>IF(ISBLANK(Ročná_správa!B25),"  ",Ročná_správa!B25)</f>
        <v>gozova@stpmi.sk</v>
      </c>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60"/>
    </row>
    <row r="32" ht="12.75" customHeight="1"/>
    <row r="33" spans="1:34" s="14" customFormat="1" ht="60.75" customHeight="1">
      <c r="A33" s="656" t="s">
        <v>718</v>
      </c>
      <c r="B33" s="656"/>
      <c r="C33" s="656"/>
      <c r="D33" s="656"/>
      <c r="E33" s="656"/>
      <c r="F33" s="656"/>
      <c r="G33" s="656"/>
      <c r="H33" s="661" t="s">
        <v>178</v>
      </c>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3"/>
      <c r="AH33" s="297"/>
    </row>
    <row r="34" spans="1:33" s="14" customFormat="1" ht="25.5" customHeight="1">
      <c r="A34" s="645">
        <v>42433</v>
      </c>
      <c r="B34" s="646"/>
      <c r="C34" s="646"/>
      <c r="D34" s="646"/>
      <c r="E34" s="646"/>
      <c r="F34" s="646"/>
      <c r="G34" s="647"/>
      <c r="H34" s="696" t="s">
        <v>523</v>
      </c>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8"/>
    </row>
    <row r="35" spans="1:33" s="14" customFormat="1" ht="35.25" customHeight="1">
      <c r="A35" s="656" t="s">
        <v>719</v>
      </c>
      <c r="B35" s="656"/>
      <c r="C35" s="656"/>
      <c r="D35" s="656"/>
      <c r="E35" s="656"/>
      <c r="F35" s="656"/>
      <c r="G35" s="656"/>
      <c r="H35" s="699"/>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1"/>
    </row>
    <row r="36" spans="1:33" s="14" customFormat="1" ht="25.5" customHeight="1">
      <c r="A36" s="650"/>
      <c r="B36" s="651"/>
      <c r="C36" s="651"/>
      <c r="D36" s="651"/>
      <c r="E36" s="651"/>
      <c r="F36" s="651"/>
      <c r="G36" s="652"/>
      <c r="H36" s="702"/>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4"/>
    </row>
    <row r="37" ht="18" customHeight="1">
      <c r="H37" s="15"/>
    </row>
  </sheetData>
  <sheetProtection password="9F76" sheet="1" objects="1" scenarios="1" formatCells="0" formatColumns="0" formatRows="0" insertHyperlinks="0"/>
  <mergeCells count="43">
    <mergeCell ref="S7:V7"/>
    <mergeCell ref="P7:Q7"/>
    <mergeCell ref="H34:AG36"/>
    <mergeCell ref="Z7:AA7"/>
    <mergeCell ref="A13:M13"/>
    <mergeCell ref="A8:M8"/>
    <mergeCell ref="I7:M7"/>
    <mergeCell ref="Z8:AA8"/>
    <mergeCell ref="A26:G26"/>
    <mergeCell ref="P8:Q8"/>
    <mergeCell ref="A23:AG23"/>
    <mergeCell ref="I26:AG26"/>
    <mergeCell ref="A11:M11"/>
    <mergeCell ref="A17:B17"/>
    <mergeCell ref="A1:AJ1"/>
    <mergeCell ref="A3:AJ3"/>
    <mergeCell ref="A4:AJ4"/>
    <mergeCell ref="Y5:AG5"/>
    <mergeCell ref="H5:X5"/>
    <mergeCell ref="AC7:AG7"/>
    <mergeCell ref="A22:AG22"/>
    <mergeCell ref="AC8:AG8"/>
    <mergeCell ref="A25:G25"/>
    <mergeCell ref="S8:V8"/>
    <mergeCell ref="A10:M10"/>
    <mergeCell ref="C17:AG17"/>
    <mergeCell ref="A19:AG19"/>
    <mergeCell ref="A20:AG20"/>
    <mergeCell ref="A9:I9"/>
    <mergeCell ref="H33:AG33"/>
    <mergeCell ref="K28:U28"/>
    <mergeCell ref="W28:AG28"/>
    <mergeCell ref="A28:H28"/>
    <mergeCell ref="A34:G34"/>
    <mergeCell ref="I25:AF25"/>
    <mergeCell ref="A36:G36"/>
    <mergeCell ref="K29:U29"/>
    <mergeCell ref="W29:AG29"/>
    <mergeCell ref="A29:H29"/>
    <mergeCell ref="A35:G35"/>
    <mergeCell ref="A31:C31"/>
    <mergeCell ref="E31:AG31"/>
    <mergeCell ref="A33:G33"/>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BM157" activePane="bottomLeft" state="frozen"/>
      <selection pane="topLeft" activeCell="A1" sqref="A1"/>
      <selection pane="bottomLeft" activeCell="F18" sqref="F18:F19"/>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33" t="s">
        <v>400</v>
      </c>
      <c r="B1" s="733"/>
      <c r="C1" s="733"/>
      <c r="D1" s="733"/>
      <c r="E1" s="733"/>
      <c r="F1" s="733"/>
    </row>
    <row r="2" spans="1:6" ht="10.5" customHeight="1">
      <c r="A2" s="734" t="s">
        <v>736</v>
      </c>
      <c r="B2" s="735"/>
      <c r="C2" s="743" t="s">
        <v>206</v>
      </c>
      <c r="D2" s="744"/>
      <c r="E2" s="744"/>
      <c r="F2" s="745"/>
    </row>
    <row r="3" spans="1:6" ht="10.5" customHeight="1">
      <c r="A3" s="734" t="s">
        <v>737</v>
      </c>
      <c r="B3" s="735"/>
      <c r="C3" s="743" t="s">
        <v>207</v>
      </c>
      <c r="D3" s="744"/>
      <c r="E3" s="744"/>
      <c r="F3" s="745"/>
    </row>
    <row r="4" spans="1:6" ht="15.75">
      <c r="A4" s="734" t="s">
        <v>836</v>
      </c>
      <c r="B4" s="735"/>
      <c r="C4" s="653" t="str">
        <f>IF(ISBLANK(Ročná_správa!B12),"  ",Ročná_správa!B12)</f>
        <v>STP akciová spoločnosť Michalovce </v>
      </c>
      <c r="D4" s="736"/>
      <c r="E4" s="736"/>
      <c r="F4" s="737"/>
    </row>
    <row r="5" spans="1:31" ht="15.75">
      <c r="A5" s="734" t="s">
        <v>697</v>
      </c>
      <c r="B5" s="740"/>
      <c r="C5" s="653" t="str">
        <f>IF(ISBLANK(Ročná_správa!E6),"  ",Ročná_správa!E6)</f>
        <v>31650058</v>
      </c>
      <c r="D5" s="746"/>
      <c r="E5" s="746"/>
      <c r="F5" s="747"/>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row>
    <row r="6" spans="1:6" ht="11.25" customHeight="1">
      <c r="A6" s="54"/>
      <c r="B6" s="55"/>
      <c r="C6" s="56"/>
      <c r="D6" s="56"/>
      <c r="E6" s="54"/>
      <c r="F6" s="54"/>
    </row>
    <row r="7" spans="1:6" ht="27" customHeight="1">
      <c r="A7" s="741" t="s">
        <v>614</v>
      </c>
      <c r="B7" s="741" t="s">
        <v>619</v>
      </c>
      <c r="C7" s="741" t="s">
        <v>624</v>
      </c>
      <c r="D7" s="738" t="s">
        <v>720</v>
      </c>
      <c r="E7" s="739"/>
      <c r="F7" s="748" t="s">
        <v>713</v>
      </c>
    </row>
    <row r="8" spans="1:6" ht="18" customHeight="1">
      <c r="A8" s="742"/>
      <c r="B8" s="741"/>
      <c r="C8" s="741"/>
      <c r="D8" s="57" t="s">
        <v>620</v>
      </c>
      <c r="E8" s="57" t="s">
        <v>622</v>
      </c>
      <c r="F8" s="749"/>
    </row>
    <row r="9" spans="1:6" ht="9.75">
      <c r="A9" s="57"/>
      <c r="B9" s="212"/>
      <c r="C9" s="212"/>
      <c r="D9" s="57" t="s">
        <v>621</v>
      </c>
      <c r="E9" s="57"/>
      <c r="F9" s="57" t="s">
        <v>622</v>
      </c>
    </row>
    <row r="10" spans="1:6" ht="9.75">
      <c r="A10" s="724"/>
      <c r="B10" s="722" t="s">
        <v>615</v>
      </c>
      <c r="C10" s="726" t="s">
        <v>777</v>
      </c>
      <c r="D10" s="278">
        <f>D12+D74+D156</f>
        <v>287849</v>
      </c>
      <c r="E10" s="728">
        <f>D10-D11</f>
        <v>85388</v>
      </c>
      <c r="F10" s="730">
        <v>85652</v>
      </c>
    </row>
    <row r="11" spans="1:6" ht="9.75">
      <c r="A11" s="725"/>
      <c r="B11" s="723"/>
      <c r="C11" s="727"/>
      <c r="D11" s="278">
        <f>D13+D75+D157</f>
        <v>202461</v>
      </c>
      <c r="E11" s="729"/>
      <c r="F11" s="731"/>
    </row>
    <row r="12" spans="1:6" ht="9.75">
      <c r="A12" s="719" t="s">
        <v>721</v>
      </c>
      <c r="B12" s="722" t="s">
        <v>616</v>
      </c>
      <c r="C12" s="726" t="s">
        <v>778</v>
      </c>
      <c r="D12" s="278">
        <f>D14+D30+D50</f>
        <v>225123</v>
      </c>
      <c r="E12" s="728">
        <f>D12-D13</f>
        <v>41508</v>
      </c>
      <c r="F12" s="730">
        <v>44632</v>
      </c>
    </row>
    <row r="13" spans="1:6" ht="9.75">
      <c r="A13" s="720"/>
      <c r="B13" s="723"/>
      <c r="C13" s="727"/>
      <c r="D13" s="278">
        <f>D15+D31+D51</f>
        <v>183615</v>
      </c>
      <c r="E13" s="729"/>
      <c r="F13" s="731"/>
    </row>
    <row r="14" spans="1:6" ht="9.75">
      <c r="A14" s="719" t="s">
        <v>741</v>
      </c>
      <c r="B14" s="722" t="s">
        <v>885</v>
      </c>
      <c r="C14" s="726" t="s">
        <v>779</v>
      </c>
      <c r="D14" s="278">
        <f>SUM(D16+D18+D20+D22+D24+D26+D28)</f>
        <v>3479</v>
      </c>
      <c r="E14" s="728">
        <f>D14-D15</f>
        <v>0</v>
      </c>
      <c r="F14" s="730"/>
    </row>
    <row r="15" spans="1:6" ht="9.75">
      <c r="A15" s="720"/>
      <c r="B15" s="723"/>
      <c r="C15" s="727"/>
      <c r="D15" s="278">
        <f>SUM(D17+D19+D21+D23+D25+D27+D29)</f>
        <v>3479</v>
      </c>
      <c r="E15" s="729"/>
      <c r="F15" s="731"/>
    </row>
    <row r="16" spans="1:6" ht="9.75">
      <c r="A16" s="724" t="s">
        <v>467</v>
      </c>
      <c r="B16" s="716" t="s">
        <v>584</v>
      </c>
      <c r="C16" s="712" t="s">
        <v>780</v>
      </c>
      <c r="D16" s="107"/>
      <c r="E16" s="708">
        <f>D16-D17</f>
        <v>0</v>
      </c>
      <c r="F16" s="710"/>
    </row>
    <row r="17" spans="1:6" ht="9.75">
      <c r="A17" s="725"/>
      <c r="B17" s="717"/>
      <c r="C17" s="713"/>
      <c r="D17" s="107"/>
      <c r="E17" s="709"/>
      <c r="F17" s="711"/>
    </row>
    <row r="18" spans="1:6" ht="9.75">
      <c r="A18" s="724" t="s">
        <v>724</v>
      </c>
      <c r="B18" s="716" t="s">
        <v>585</v>
      </c>
      <c r="C18" s="712" t="s">
        <v>797</v>
      </c>
      <c r="D18" s="107">
        <v>3479</v>
      </c>
      <c r="E18" s="708">
        <f>D18-D19</f>
        <v>0</v>
      </c>
      <c r="F18" s="710"/>
    </row>
    <row r="19" spans="1:6" ht="9.75">
      <c r="A19" s="725"/>
      <c r="B19" s="717"/>
      <c r="C19" s="713"/>
      <c r="D19" s="107">
        <v>3479</v>
      </c>
      <c r="E19" s="709"/>
      <c r="F19" s="711"/>
    </row>
    <row r="20" spans="1:6" ht="9.75">
      <c r="A20" s="724" t="s">
        <v>725</v>
      </c>
      <c r="B20" s="716" t="s">
        <v>586</v>
      </c>
      <c r="C20" s="712" t="s">
        <v>798</v>
      </c>
      <c r="D20" s="107"/>
      <c r="E20" s="708">
        <f>D20-D21</f>
        <v>0</v>
      </c>
      <c r="F20" s="710"/>
    </row>
    <row r="21" spans="1:6" ht="9.75">
      <c r="A21" s="725"/>
      <c r="B21" s="717"/>
      <c r="C21" s="713"/>
      <c r="D21" s="107"/>
      <c r="E21" s="709"/>
      <c r="F21" s="711"/>
    </row>
    <row r="22" spans="1:6" ht="9.75">
      <c r="A22" s="724" t="s">
        <v>726</v>
      </c>
      <c r="B22" s="716" t="s">
        <v>587</v>
      </c>
      <c r="C22" s="712" t="s">
        <v>799</v>
      </c>
      <c r="D22" s="107"/>
      <c r="E22" s="708">
        <f>D22-D23</f>
        <v>0</v>
      </c>
      <c r="F22" s="710"/>
    </row>
    <row r="23" spans="1:6" ht="9.75">
      <c r="A23" s="725"/>
      <c r="B23" s="717"/>
      <c r="C23" s="713"/>
      <c r="D23" s="107"/>
      <c r="E23" s="709"/>
      <c r="F23" s="711"/>
    </row>
    <row r="24" spans="1:6" ht="9.75">
      <c r="A24" s="724" t="s">
        <v>727</v>
      </c>
      <c r="B24" s="716" t="s">
        <v>588</v>
      </c>
      <c r="C24" s="712" t="s">
        <v>800</v>
      </c>
      <c r="D24" s="107"/>
      <c r="E24" s="708">
        <f>D24-D25</f>
        <v>0</v>
      </c>
      <c r="F24" s="710"/>
    </row>
    <row r="25" spans="1:6" ht="9.75">
      <c r="A25" s="725"/>
      <c r="B25" s="717"/>
      <c r="C25" s="713"/>
      <c r="D25" s="107"/>
      <c r="E25" s="709"/>
      <c r="F25" s="711"/>
    </row>
    <row r="26" spans="1:6" ht="9.75">
      <c r="A26" s="724" t="s">
        <v>728</v>
      </c>
      <c r="B26" s="716" t="s">
        <v>589</v>
      </c>
      <c r="C26" s="712" t="s">
        <v>801</v>
      </c>
      <c r="D26" s="107"/>
      <c r="E26" s="708">
        <f>D26-D27</f>
        <v>0</v>
      </c>
      <c r="F26" s="710"/>
    </row>
    <row r="27" spans="1:6" ht="9.75">
      <c r="A27" s="725"/>
      <c r="B27" s="717"/>
      <c r="C27" s="713"/>
      <c r="D27" s="107"/>
      <c r="E27" s="709"/>
      <c r="F27" s="711"/>
    </row>
    <row r="28" spans="1:6" ht="9.75">
      <c r="A28" s="724" t="s">
        <v>468</v>
      </c>
      <c r="B28" s="716" t="s">
        <v>591</v>
      </c>
      <c r="C28" s="712" t="s">
        <v>16</v>
      </c>
      <c r="D28" s="107"/>
      <c r="E28" s="708">
        <f>D28-D29</f>
        <v>0</v>
      </c>
      <c r="F28" s="710"/>
    </row>
    <row r="29" spans="1:6" ht="9.75">
      <c r="A29" s="725"/>
      <c r="B29" s="717"/>
      <c r="C29" s="713"/>
      <c r="D29" s="107"/>
      <c r="E29" s="709"/>
      <c r="F29" s="711"/>
    </row>
    <row r="30" spans="1:6" ht="9.75">
      <c r="A30" s="719" t="s">
        <v>752</v>
      </c>
      <c r="B30" s="722" t="s">
        <v>617</v>
      </c>
      <c r="C30" s="726" t="s">
        <v>17</v>
      </c>
      <c r="D30" s="278">
        <f>SUM(D32+D34+D36+D38+D40+D42+D44+D46+D48)</f>
        <v>221644</v>
      </c>
      <c r="E30" s="728">
        <f>D30-D31</f>
        <v>41508</v>
      </c>
      <c r="F30" s="730">
        <v>44632</v>
      </c>
    </row>
    <row r="31" spans="1:6" ht="9.75">
      <c r="A31" s="720"/>
      <c r="B31" s="723"/>
      <c r="C31" s="727"/>
      <c r="D31" s="278">
        <f>SUM(D33+D35+D37+D39+D41+D43+D45+D47+D49)</f>
        <v>180136</v>
      </c>
      <c r="E31" s="729"/>
      <c r="F31" s="731"/>
    </row>
    <row r="32" spans="1:6" ht="9.75">
      <c r="A32" s="724" t="s">
        <v>469</v>
      </c>
      <c r="B32" s="716" t="s">
        <v>592</v>
      </c>
      <c r="C32" s="712" t="s">
        <v>18</v>
      </c>
      <c r="D32" s="107">
        <v>4833</v>
      </c>
      <c r="E32" s="708">
        <f>D32-D33</f>
        <v>4833</v>
      </c>
      <c r="F32" s="710">
        <v>4833</v>
      </c>
    </row>
    <row r="33" spans="1:6" ht="9.75">
      <c r="A33" s="725"/>
      <c r="B33" s="717"/>
      <c r="C33" s="713"/>
      <c r="D33" s="107"/>
      <c r="E33" s="709"/>
      <c r="F33" s="711"/>
    </row>
    <row r="34" spans="1:6" ht="9.75">
      <c r="A34" s="712" t="s">
        <v>625</v>
      </c>
      <c r="B34" s="716" t="s">
        <v>593</v>
      </c>
      <c r="C34" s="712" t="s">
        <v>19</v>
      </c>
      <c r="D34" s="107">
        <v>119649</v>
      </c>
      <c r="E34" s="708">
        <f>D34-D35</f>
        <v>11014</v>
      </c>
      <c r="F34" s="710">
        <v>14138</v>
      </c>
    </row>
    <row r="35" spans="1:6" ht="9.75">
      <c r="A35" s="713"/>
      <c r="B35" s="717"/>
      <c r="C35" s="713"/>
      <c r="D35" s="107">
        <v>108635</v>
      </c>
      <c r="E35" s="709"/>
      <c r="F35" s="711"/>
    </row>
    <row r="36" spans="1:6" ht="9.75">
      <c r="A36" s="712" t="s">
        <v>733</v>
      </c>
      <c r="B36" s="716" t="s">
        <v>594</v>
      </c>
      <c r="C36" s="712" t="s">
        <v>20</v>
      </c>
      <c r="D36" s="107">
        <v>71817</v>
      </c>
      <c r="E36" s="708">
        <f>D36-D37</f>
        <v>316</v>
      </c>
      <c r="F36" s="710">
        <v>316</v>
      </c>
    </row>
    <row r="37" spans="1:6" ht="9.75">
      <c r="A37" s="713"/>
      <c r="B37" s="717"/>
      <c r="C37" s="713"/>
      <c r="D37" s="107">
        <v>71501</v>
      </c>
      <c r="E37" s="709"/>
      <c r="F37" s="711"/>
    </row>
    <row r="38" spans="1:6" ht="9.75">
      <c r="A38" s="712" t="s">
        <v>734</v>
      </c>
      <c r="B38" s="716" t="s">
        <v>595</v>
      </c>
      <c r="C38" s="712" t="s">
        <v>21</v>
      </c>
      <c r="D38" s="107"/>
      <c r="E38" s="708">
        <f>D38-D39</f>
        <v>0</v>
      </c>
      <c r="F38" s="710"/>
    </row>
    <row r="39" spans="1:6" ht="9.75">
      <c r="A39" s="713"/>
      <c r="B39" s="717"/>
      <c r="C39" s="713"/>
      <c r="D39" s="107"/>
      <c r="E39" s="709"/>
      <c r="F39" s="711"/>
    </row>
    <row r="40" spans="1:6" ht="9.75">
      <c r="A40" s="712" t="s">
        <v>735</v>
      </c>
      <c r="B40" s="716" t="s">
        <v>596</v>
      </c>
      <c r="C40" s="712" t="s">
        <v>22</v>
      </c>
      <c r="D40" s="107"/>
      <c r="E40" s="708">
        <f>D40-D41</f>
        <v>0</v>
      </c>
      <c r="F40" s="710"/>
    </row>
    <row r="41" spans="1:6" ht="9.75">
      <c r="A41" s="713"/>
      <c r="B41" s="717"/>
      <c r="C41" s="713"/>
      <c r="D41" s="107"/>
      <c r="E41" s="709"/>
      <c r="F41" s="711"/>
    </row>
    <row r="42" spans="1:6" ht="9.75">
      <c r="A42" s="712" t="s">
        <v>730</v>
      </c>
      <c r="B42" s="716" t="s">
        <v>597</v>
      </c>
      <c r="C42" s="712" t="s">
        <v>23</v>
      </c>
      <c r="D42" s="107"/>
      <c r="E42" s="708">
        <f>D42-D43</f>
        <v>0</v>
      </c>
      <c r="F42" s="710"/>
    </row>
    <row r="43" spans="1:6" ht="9.75">
      <c r="A43" s="713"/>
      <c r="B43" s="717"/>
      <c r="C43" s="713"/>
      <c r="D43" s="107"/>
      <c r="E43" s="709"/>
      <c r="F43" s="711"/>
    </row>
    <row r="44" spans="1:6" ht="9.75">
      <c r="A44" s="712" t="s">
        <v>731</v>
      </c>
      <c r="B44" s="716" t="s">
        <v>598</v>
      </c>
      <c r="C44" s="712" t="s">
        <v>24</v>
      </c>
      <c r="D44" s="107">
        <v>25345</v>
      </c>
      <c r="E44" s="708">
        <f>D44-D45</f>
        <v>25345</v>
      </c>
      <c r="F44" s="710">
        <v>25345</v>
      </c>
    </row>
    <row r="45" spans="1:6" ht="9.75">
      <c r="A45" s="713"/>
      <c r="B45" s="717"/>
      <c r="C45" s="713"/>
      <c r="D45" s="107"/>
      <c r="E45" s="709"/>
      <c r="F45" s="711"/>
    </row>
    <row r="46" spans="1:6" ht="9.75">
      <c r="A46" s="712" t="s">
        <v>626</v>
      </c>
      <c r="B46" s="716" t="s">
        <v>599</v>
      </c>
      <c r="C46" s="712" t="s">
        <v>25</v>
      </c>
      <c r="D46" s="107"/>
      <c r="E46" s="708">
        <f>D46-D47</f>
        <v>0</v>
      </c>
      <c r="F46" s="710"/>
    </row>
    <row r="47" spans="1:6" ht="9.75">
      <c r="A47" s="713"/>
      <c r="B47" s="717"/>
      <c r="C47" s="713"/>
      <c r="D47" s="107"/>
      <c r="E47" s="709"/>
      <c r="F47" s="711"/>
    </row>
    <row r="48" spans="1:6" ht="9.75">
      <c r="A48" s="712" t="s">
        <v>627</v>
      </c>
      <c r="B48" s="716" t="s">
        <v>600</v>
      </c>
      <c r="C48" s="712" t="s">
        <v>26</v>
      </c>
      <c r="D48" s="107"/>
      <c r="E48" s="708">
        <f>D48-D49</f>
        <v>0</v>
      </c>
      <c r="F48" s="710"/>
    </row>
    <row r="49" spans="1:6" ht="9.75">
      <c r="A49" s="713"/>
      <c r="B49" s="717"/>
      <c r="C49" s="713"/>
      <c r="D49" s="107"/>
      <c r="E49" s="709"/>
      <c r="F49" s="711"/>
    </row>
    <row r="50" spans="1:6" ht="9.75">
      <c r="A50" s="719" t="s">
        <v>753</v>
      </c>
      <c r="B50" s="722" t="s">
        <v>601</v>
      </c>
      <c r="C50" s="726" t="s">
        <v>417</v>
      </c>
      <c r="D50" s="278">
        <f>SUM(D52+D54+D56+D58+D60+D62+D64+D72)</f>
        <v>0</v>
      </c>
      <c r="E50" s="728">
        <v>0</v>
      </c>
      <c r="F50" s="730"/>
    </row>
    <row r="51" spans="1:6" ht="9.75">
      <c r="A51" s="720"/>
      <c r="B51" s="723"/>
      <c r="C51" s="727"/>
      <c r="D51" s="278">
        <f>SUM(D53+D55+D57+D59+D61+D63+D65++D67+D69+D71+D73)</f>
        <v>0</v>
      </c>
      <c r="E51" s="729"/>
      <c r="F51" s="731"/>
    </row>
    <row r="52" spans="1:6" ht="9.75">
      <c r="A52" s="724" t="s">
        <v>574</v>
      </c>
      <c r="B52" s="716" t="s">
        <v>5</v>
      </c>
      <c r="C52" s="712" t="s">
        <v>418</v>
      </c>
      <c r="D52" s="107"/>
      <c r="E52" s="708">
        <f>D52-D53</f>
        <v>0</v>
      </c>
      <c r="F52" s="710"/>
    </row>
    <row r="53" spans="1:6" ht="9.75">
      <c r="A53" s="725"/>
      <c r="B53" s="717"/>
      <c r="C53" s="713"/>
      <c r="D53" s="107"/>
      <c r="E53" s="709"/>
      <c r="F53" s="711"/>
    </row>
    <row r="54" spans="1:6" ht="9.75">
      <c r="A54" s="712" t="s">
        <v>625</v>
      </c>
      <c r="B54" s="714" t="s">
        <v>6</v>
      </c>
      <c r="C54" s="712" t="s">
        <v>419</v>
      </c>
      <c r="D54" s="107"/>
      <c r="E54" s="708">
        <f>D54-D55</f>
        <v>0</v>
      </c>
      <c r="F54" s="710"/>
    </row>
    <row r="55" spans="1:6" ht="9.75">
      <c r="A55" s="713"/>
      <c r="B55" s="715"/>
      <c r="C55" s="713"/>
      <c r="D55" s="107"/>
      <c r="E55" s="709"/>
      <c r="F55" s="711"/>
    </row>
    <row r="56" spans="1:6" ht="9.75">
      <c r="A56" s="712" t="s">
        <v>733</v>
      </c>
      <c r="B56" s="716" t="s">
        <v>7</v>
      </c>
      <c r="C56" s="712" t="s">
        <v>420</v>
      </c>
      <c r="D56" s="107"/>
      <c r="E56" s="708">
        <f>D56-D57</f>
        <v>0</v>
      </c>
      <c r="F56" s="710"/>
    </row>
    <row r="57" spans="1:6" ht="9.75">
      <c r="A57" s="713"/>
      <c r="B57" s="717"/>
      <c r="C57" s="713"/>
      <c r="D57" s="107"/>
      <c r="E57" s="709"/>
      <c r="F57" s="711"/>
    </row>
    <row r="58" spans="1:6" ht="9.75">
      <c r="A58" s="712" t="s">
        <v>734</v>
      </c>
      <c r="B58" s="716" t="s">
        <v>8</v>
      </c>
      <c r="C58" s="712" t="s">
        <v>421</v>
      </c>
      <c r="D58" s="107"/>
      <c r="E58" s="708">
        <f>D58-D59</f>
        <v>0</v>
      </c>
      <c r="F58" s="710"/>
    </row>
    <row r="59" spans="1:6" ht="9.75">
      <c r="A59" s="713"/>
      <c r="B59" s="717"/>
      <c r="C59" s="713"/>
      <c r="D59" s="107"/>
      <c r="E59" s="709"/>
      <c r="F59" s="711"/>
    </row>
    <row r="60" spans="1:6" ht="9.75">
      <c r="A60" s="712" t="s">
        <v>735</v>
      </c>
      <c r="B60" s="716" t="s">
        <v>9</v>
      </c>
      <c r="C60" s="712" t="s">
        <v>422</v>
      </c>
      <c r="D60" s="107"/>
      <c r="E60" s="708">
        <f>D60-D61</f>
        <v>0</v>
      </c>
      <c r="F60" s="710"/>
    </row>
    <row r="61" spans="1:6" ht="9.75">
      <c r="A61" s="713"/>
      <c r="B61" s="717"/>
      <c r="C61" s="713"/>
      <c r="D61" s="107"/>
      <c r="E61" s="709"/>
      <c r="F61" s="711"/>
    </row>
    <row r="62" spans="1:6" ht="9.75">
      <c r="A62" s="712" t="s">
        <v>730</v>
      </c>
      <c r="B62" s="716" t="s">
        <v>10</v>
      </c>
      <c r="C62" s="712" t="s">
        <v>423</v>
      </c>
      <c r="D62" s="107"/>
      <c r="E62" s="708">
        <f>D62-D63</f>
        <v>0</v>
      </c>
      <c r="F62" s="710"/>
    </row>
    <row r="63" spans="1:6" ht="9.75">
      <c r="A63" s="713"/>
      <c r="B63" s="717"/>
      <c r="C63" s="713"/>
      <c r="D63" s="107"/>
      <c r="E63" s="709"/>
      <c r="F63" s="711"/>
    </row>
    <row r="64" spans="1:6" ht="9.75">
      <c r="A64" s="712" t="s">
        <v>731</v>
      </c>
      <c r="B64" s="716" t="s">
        <v>11</v>
      </c>
      <c r="C64" s="712" t="s">
        <v>424</v>
      </c>
      <c r="D64" s="107"/>
      <c r="E64" s="708">
        <f>D64-D65</f>
        <v>0</v>
      </c>
      <c r="F64" s="710"/>
    </row>
    <row r="65" spans="1:6" ht="9.75">
      <c r="A65" s="713"/>
      <c r="B65" s="717"/>
      <c r="C65" s="713"/>
      <c r="D65" s="107"/>
      <c r="E65" s="709"/>
      <c r="F65" s="711"/>
    </row>
    <row r="66" spans="1:6" ht="9.75">
      <c r="A66" s="712" t="s">
        <v>626</v>
      </c>
      <c r="B66" s="714" t="s">
        <v>12</v>
      </c>
      <c r="C66" s="712" t="s">
        <v>425</v>
      </c>
      <c r="D66" s="107"/>
      <c r="E66" s="708">
        <f>D66-D67</f>
        <v>0</v>
      </c>
      <c r="F66" s="718"/>
    </row>
    <row r="67" spans="1:6" ht="9.75">
      <c r="A67" s="713"/>
      <c r="B67" s="715"/>
      <c r="C67" s="713"/>
      <c r="D67" s="107"/>
      <c r="E67" s="709"/>
      <c r="F67" s="718"/>
    </row>
    <row r="68" spans="1:6" ht="9.75">
      <c r="A68" s="721" t="s">
        <v>627</v>
      </c>
      <c r="B68" s="714" t="s">
        <v>796</v>
      </c>
      <c r="C68" s="721" t="s">
        <v>426</v>
      </c>
      <c r="D68" s="107"/>
      <c r="E68" s="708">
        <f>D68-D69</f>
        <v>0</v>
      </c>
      <c r="F68" s="718"/>
    </row>
    <row r="69" spans="1:6" ht="9.75">
      <c r="A69" s="721"/>
      <c r="B69" s="715"/>
      <c r="C69" s="721"/>
      <c r="D69" s="107"/>
      <c r="E69" s="709"/>
      <c r="F69" s="718"/>
    </row>
    <row r="70" spans="1:6" ht="9.75">
      <c r="A70" s="721" t="s">
        <v>647</v>
      </c>
      <c r="B70" s="714" t="s">
        <v>602</v>
      </c>
      <c r="C70" s="721" t="s">
        <v>427</v>
      </c>
      <c r="D70" s="107"/>
      <c r="E70" s="708">
        <f>D70-D71</f>
        <v>0</v>
      </c>
      <c r="F70" s="718"/>
    </row>
    <row r="71" spans="1:6" ht="9.75">
      <c r="A71" s="721"/>
      <c r="B71" s="715"/>
      <c r="C71" s="721"/>
      <c r="D71" s="107"/>
      <c r="E71" s="709"/>
      <c r="F71" s="718"/>
    </row>
    <row r="72" spans="1:6" ht="9.75">
      <c r="A72" s="712" t="s">
        <v>475</v>
      </c>
      <c r="B72" s="714" t="s">
        <v>603</v>
      </c>
      <c r="C72" s="712" t="s">
        <v>428</v>
      </c>
      <c r="D72" s="107"/>
      <c r="E72" s="708">
        <f>D72-D73</f>
        <v>0</v>
      </c>
      <c r="F72" s="710"/>
    </row>
    <row r="73" spans="1:6" ht="9.75">
      <c r="A73" s="713"/>
      <c r="B73" s="715"/>
      <c r="C73" s="713"/>
      <c r="D73" s="107"/>
      <c r="E73" s="709"/>
      <c r="F73" s="711"/>
    </row>
    <row r="74" spans="1:6" ht="9.75">
      <c r="A74" s="719" t="s">
        <v>722</v>
      </c>
      <c r="B74" s="722" t="s">
        <v>618</v>
      </c>
      <c r="C74" s="726" t="s">
        <v>429</v>
      </c>
      <c r="D74" s="278">
        <f>D76+D90+D114++D140+D150</f>
        <v>62628</v>
      </c>
      <c r="E74" s="728">
        <f>D74-D75</f>
        <v>43782</v>
      </c>
      <c r="F74" s="732">
        <v>40912</v>
      </c>
    </row>
    <row r="75" spans="1:6" ht="9.75">
      <c r="A75" s="720"/>
      <c r="B75" s="723"/>
      <c r="C75" s="727"/>
      <c r="D75" s="278">
        <f>D77+D91+D115+D141+D151</f>
        <v>18846</v>
      </c>
      <c r="E75" s="729"/>
      <c r="F75" s="732"/>
    </row>
    <row r="76" spans="1:6" ht="9.75">
      <c r="A76" s="719" t="s">
        <v>723</v>
      </c>
      <c r="B76" s="722" t="s">
        <v>460</v>
      </c>
      <c r="C76" s="726" t="s">
        <v>430</v>
      </c>
      <c r="D76" s="278">
        <f>SUM(D78+D80+D82+D84+D86+D88)</f>
        <v>781</v>
      </c>
      <c r="E76" s="728">
        <f>D76-D77</f>
        <v>781</v>
      </c>
      <c r="F76" s="732">
        <v>1068</v>
      </c>
    </row>
    <row r="77" spans="1:6" ht="9.75">
      <c r="A77" s="720"/>
      <c r="B77" s="723"/>
      <c r="C77" s="727"/>
      <c r="D77" s="278">
        <f>SUM(D79+D81+D83+D85+D87+D89)</f>
        <v>0</v>
      </c>
      <c r="E77" s="729"/>
      <c r="F77" s="732"/>
    </row>
    <row r="78" spans="1:6" ht="9.75">
      <c r="A78" s="724" t="s">
        <v>470</v>
      </c>
      <c r="B78" s="716" t="s">
        <v>604</v>
      </c>
      <c r="C78" s="712" t="s">
        <v>431</v>
      </c>
      <c r="D78" s="107">
        <v>195</v>
      </c>
      <c r="E78" s="708">
        <f>D78-D79</f>
        <v>195</v>
      </c>
      <c r="F78" s="710">
        <v>482</v>
      </c>
    </row>
    <row r="79" spans="1:6" ht="9.75">
      <c r="A79" s="725"/>
      <c r="B79" s="717"/>
      <c r="C79" s="713"/>
      <c r="D79" s="107"/>
      <c r="E79" s="709"/>
      <c r="F79" s="711"/>
    </row>
    <row r="80" spans="1:6" ht="9.75">
      <c r="A80" s="712" t="s">
        <v>625</v>
      </c>
      <c r="B80" s="716" t="s">
        <v>393</v>
      </c>
      <c r="C80" s="712" t="s">
        <v>432</v>
      </c>
      <c r="D80" s="107"/>
      <c r="E80" s="708">
        <f>D80-D81</f>
        <v>0</v>
      </c>
      <c r="F80" s="710"/>
    </row>
    <row r="81" spans="1:6" ht="9.75">
      <c r="A81" s="713"/>
      <c r="B81" s="717"/>
      <c r="C81" s="713"/>
      <c r="D81" s="107"/>
      <c r="E81" s="709"/>
      <c r="F81" s="711"/>
    </row>
    <row r="82" spans="1:6" ht="9.75">
      <c r="A82" s="712" t="s">
        <v>733</v>
      </c>
      <c r="B82" s="716" t="s">
        <v>605</v>
      </c>
      <c r="C82" s="712" t="s">
        <v>212</v>
      </c>
      <c r="D82" s="107"/>
      <c r="E82" s="708">
        <f>D82-D83</f>
        <v>0</v>
      </c>
      <c r="F82" s="710"/>
    </row>
    <row r="83" spans="1:6" ht="9.75">
      <c r="A83" s="713"/>
      <c r="B83" s="717"/>
      <c r="C83" s="713"/>
      <c r="D83" s="107"/>
      <c r="E83" s="709"/>
      <c r="F83" s="711"/>
    </row>
    <row r="84" spans="1:6" ht="9.75">
      <c r="A84" s="712" t="s">
        <v>734</v>
      </c>
      <c r="B84" s="716" t="s">
        <v>606</v>
      </c>
      <c r="C84" s="712" t="s">
        <v>213</v>
      </c>
      <c r="D84" s="107"/>
      <c r="E84" s="708">
        <f>D84-D85</f>
        <v>0</v>
      </c>
      <c r="F84" s="710"/>
    </row>
    <row r="85" spans="1:6" ht="9.75">
      <c r="A85" s="713"/>
      <c r="B85" s="717"/>
      <c r="C85" s="713"/>
      <c r="D85" s="107"/>
      <c r="E85" s="709"/>
      <c r="F85" s="711"/>
    </row>
    <row r="86" spans="1:6" ht="9.75">
      <c r="A86" s="712" t="s">
        <v>735</v>
      </c>
      <c r="B86" s="716" t="s">
        <v>607</v>
      </c>
      <c r="C86" s="712" t="s">
        <v>214</v>
      </c>
      <c r="D86" s="107">
        <v>586</v>
      </c>
      <c r="E86" s="708">
        <f>D86-D87</f>
        <v>586</v>
      </c>
      <c r="F86" s="710">
        <v>586</v>
      </c>
    </row>
    <row r="87" spans="1:6" ht="9.75">
      <c r="A87" s="713"/>
      <c r="B87" s="717"/>
      <c r="C87" s="713"/>
      <c r="D87" s="107"/>
      <c r="E87" s="709"/>
      <c r="F87" s="711"/>
    </row>
    <row r="88" spans="1:6" ht="9.75">
      <c r="A88" s="712" t="s">
        <v>730</v>
      </c>
      <c r="B88" s="716" t="s">
        <v>794</v>
      </c>
      <c r="C88" s="712" t="s">
        <v>215</v>
      </c>
      <c r="D88" s="107"/>
      <c r="E88" s="708">
        <f>D88-D89</f>
        <v>0</v>
      </c>
      <c r="F88" s="710"/>
    </row>
    <row r="89" spans="1:6" ht="9.75">
      <c r="A89" s="713"/>
      <c r="B89" s="717"/>
      <c r="C89" s="713"/>
      <c r="D89" s="107"/>
      <c r="E89" s="709"/>
      <c r="F89" s="711"/>
    </row>
    <row r="90" spans="1:6" ht="9.75">
      <c r="A90" s="719" t="s">
        <v>757</v>
      </c>
      <c r="B90" s="722" t="s">
        <v>461</v>
      </c>
      <c r="C90" s="726" t="s">
        <v>216</v>
      </c>
      <c r="D90" s="278">
        <f>SUM(D92+D100+D102+D104+D106+D108+D110+D112)</f>
        <v>0</v>
      </c>
      <c r="E90" s="728">
        <f>D90-D91</f>
        <v>0</v>
      </c>
      <c r="F90" s="730"/>
    </row>
    <row r="91" spans="1:6" ht="9.75">
      <c r="A91" s="720"/>
      <c r="B91" s="723"/>
      <c r="C91" s="727"/>
      <c r="D91" s="278">
        <f>SUM(D93+D101+D103+D105+D107+D109+D111+D113)</f>
        <v>0</v>
      </c>
      <c r="E91" s="729"/>
      <c r="F91" s="731"/>
    </row>
    <row r="92" spans="1:6" ht="9.75">
      <c r="A92" s="719" t="s">
        <v>471</v>
      </c>
      <c r="B92" s="722" t="s">
        <v>13</v>
      </c>
      <c r="C92" s="726" t="s">
        <v>217</v>
      </c>
      <c r="D92" s="278">
        <f>SUM(D94+D96+D98)</f>
        <v>0</v>
      </c>
      <c r="E92" s="728">
        <f>D92-D93</f>
        <v>0</v>
      </c>
      <c r="F92" s="730"/>
    </row>
    <row r="93" spans="1:6" ht="9.75">
      <c r="A93" s="720"/>
      <c r="B93" s="723"/>
      <c r="C93" s="727"/>
      <c r="D93" s="278">
        <f>SUM(D95+D97+D99)</f>
        <v>0</v>
      </c>
      <c r="E93" s="729"/>
      <c r="F93" s="731"/>
    </row>
    <row r="94" spans="1:6" ht="9.75">
      <c r="A94" s="712" t="s">
        <v>14</v>
      </c>
      <c r="B94" s="714" t="s">
        <v>15</v>
      </c>
      <c r="C94" s="712" t="s">
        <v>218</v>
      </c>
      <c r="D94" s="107"/>
      <c r="E94" s="708">
        <f>D94-D95</f>
        <v>0</v>
      </c>
      <c r="F94" s="710"/>
    </row>
    <row r="95" spans="1:6" ht="9.75">
      <c r="A95" s="713"/>
      <c r="B95" s="715"/>
      <c r="C95" s="713"/>
      <c r="D95" s="107"/>
      <c r="E95" s="709"/>
      <c r="F95" s="711"/>
    </row>
    <row r="96" spans="1:6" ht="9.75">
      <c r="A96" s="712" t="s">
        <v>27</v>
      </c>
      <c r="B96" s="714" t="s">
        <v>33</v>
      </c>
      <c r="C96" s="712" t="s">
        <v>219</v>
      </c>
      <c r="D96" s="107"/>
      <c r="E96" s="708">
        <f>D96-D97</f>
        <v>0</v>
      </c>
      <c r="F96" s="710"/>
    </row>
    <row r="97" spans="1:6" ht="9.75">
      <c r="A97" s="713"/>
      <c r="B97" s="715"/>
      <c r="C97" s="713"/>
      <c r="D97" s="107"/>
      <c r="E97" s="709"/>
      <c r="F97" s="711"/>
    </row>
    <row r="98" spans="1:6" ht="9.75">
      <c r="A98" s="712" t="s">
        <v>28</v>
      </c>
      <c r="B98" s="714" t="s">
        <v>29</v>
      </c>
      <c r="C98" s="712" t="s">
        <v>220</v>
      </c>
      <c r="D98" s="107"/>
      <c r="E98" s="708">
        <f>D98-D99</f>
        <v>0</v>
      </c>
      <c r="F98" s="710"/>
    </row>
    <row r="99" spans="1:6" ht="9.75">
      <c r="A99" s="713"/>
      <c r="B99" s="715"/>
      <c r="C99" s="713"/>
      <c r="D99" s="107"/>
      <c r="E99" s="709"/>
      <c r="F99" s="711"/>
    </row>
    <row r="100" spans="1:6" ht="9.75">
      <c r="A100" s="712" t="s">
        <v>625</v>
      </c>
      <c r="B100" s="714" t="s">
        <v>462</v>
      </c>
      <c r="C100" s="712" t="s">
        <v>221</v>
      </c>
      <c r="D100" s="107"/>
      <c r="E100" s="708">
        <f>D100-D101</f>
        <v>0</v>
      </c>
      <c r="F100" s="710"/>
    </row>
    <row r="101" spans="1:6" ht="9.75">
      <c r="A101" s="713"/>
      <c r="B101" s="715"/>
      <c r="C101" s="713"/>
      <c r="D101" s="107"/>
      <c r="E101" s="709"/>
      <c r="F101" s="711"/>
    </row>
    <row r="102" spans="1:6" ht="9.75">
      <c r="A102" s="712" t="s">
        <v>733</v>
      </c>
      <c r="B102" s="714" t="s">
        <v>30</v>
      </c>
      <c r="C102" s="712" t="s">
        <v>222</v>
      </c>
      <c r="D102" s="107"/>
      <c r="E102" s="708">
        <f>D102-D103</f>
        <v>0</v>
      </c>
      <c r="F102" s="710"/>
    </row>
    <row r="103" spans="1:6" ht="9.75">
      <c r="A103" s="713"/>
      <c r="B103" s="715"/>
      <c r="C103" s="713"/>
      <c r="D103" s="107"/>
      <c r="E103" s="709"/>
      <c r="F103" s="711"/>
    </row>
    <row r="104" spans="1:6" ht="9.75">
      <c r="A104" s="712" t="s">
        <v>734</v>
      </c>
      <c r="B104" s="714" t="s">
        <v>31</v>
      </c>
      <c r="C104" s="712" t="s">
        <v>223</v>
      </c>
      <c r="D104" s="107"/>
      <c r="E104" s="708">
        <f>D104-D105</f>
        <v>0</v>
      </c>
      <c r="F104" s="710"/>
    </row>
    <row r="105" spans="1:6" ht="9.75">
      <c r="A105" s="713"/>
      <c r="B105" s="715"/>
      <c r="C105" s="713"/>
      <c r="D105" s="107"/>
      <c r="E105" s="709"/>
      <c r="F105" s="711"/>
    </row>
    <row r="106" spans="1:6" ht="9.75">
      <c r="A106" s="712" t="s">
        <v>735</v>
      </c>
      <c r="B106" s="716" t="s">
        <v>608</v>
      </c>
      <c r="C106" s="712" t="s">
        <v>224</v>
      </c>
      <c r="D106" s="107"/>
      <c r="E106" s="708">
        <f>D106-D107</f>
        <v>0</v>
      </c>
      <c r="F106" s="710"/>
    </row>
    <row r="107" spans="1:6" ht="9.75">
      <c r="A107" s="713"/>
      <c r="B107" s="717"/>
      <c r="C107" s="713"/>
      <c r="D107" s="107"/>
      <c r="E107" s="709"/>
      <c r="F107" s="711"/>
    </row>
    <row r="108" spans="1:6" ht="9.75">
      <c r="A108" s="712" t="s">
        <v>730</v>
      </c>
      <c r="B108" s="716" t="s">
        <v>32</v>
      </c>
      <c r="C108" s="712" t="s">
        <v>822</v>
      </c>
      <c r="D108" s="107"/>
      <c r="E108" s="708">
        <f>D108-D109</f>
        <v>0</v>
      </c>
      <c r="F108" s="710"/>
    </row>
    <row r="109" spans="1:6" ht="9.75">
      <c r="A109" s="713"/>
      <c r="B109" s="717"/>
      <c r="C109" s="713"/>
      <c r="D109" s="107"/>
      <c r="E109" s="709"/>
      <c r="F109" s="711"/>
    </row>
    <row r="110" spans="1:6" ht="9.75">
      <c r="A110" s="712" t="s">
        <v>731</v>
      </c>
      <c r="B110" s="716" t="s">
        <v>609</v>
      </c>
      <c r="C110" s="712" t="s">
        <v>824</v>
      </c>
      <c r="D110" s="107"/>
      <c r="E110" s="708">
        <f>D110-D111</f>
        <v>0</v>
      </c>
      <c r="F110" s="710"/>
    </row>
    <row r="111" spans="1:6" ht="9.75">
      <c r="A111" s="713"/>
      <c r="B111" s="717"/>
      <c r="C111" s="713"/>
      <c r="D111" s="107"/>
      <c r="E111" s="709"/>
      <c r="F111" s="711"/>
    </row>
    <row r="112" spans="1:6" ht="9.75">
      <c r="A112" s="712" t="s">
        <v>626</v>
      </c>
      <c r="B112" s="716" t="s">
        <v>610</v>
      </c>
      <c r="C112" s="712" t="s">
        <v>825</v>
      </c>
      <c r="D112" s="107"/>
      <c r="E112" s="708">
        <f>D112-D113</f>
        <v>0</v>
      </c>
      <c r="F112" s="710"/>
    </row>
    <row r="113" spans="1:6" ht="9.75">
      <c r="A113" s="713"/>
      <c r="B113" s="717"/>
      <c r="C113" s="713"/>
      <c r="D113" s="107"/>
      <c r="E113" s="709"/>
      <c r="F113" s="711"/>
    </row>
    <row r="114" spans="1:6" ht="9.75">
      <c r="A114" s="719" t="s">
        <v>729</v>
      </c>
      <c r="B114" s="722" t="s">
        <v>463</v>
      </c>
      <c r="C114" s="726" t="s">
        <v>826</v>
      </c>
      <c r="D114" s="278">
        <f>SUM(D116+D124+D126+D128+D130+D132+D134+D136+D138)</f>
        <v>34954</v>
      </c>
      <c r="E114" s="728">
        <f>D114-D115</f>
        <v>16108</v>
      </c>
      <c r="F114" s="730">
        <v>14114</v>
      </c>
    </row>
    <row r="115" spans="1:6" ht="9.75">
      <c r="A115" s="720"/>
      <c r="B115" s="723"/>
      <c r="C115" s="727"/>
      <c r="D115" s="278">
        <f>SUM(D117+D125+D127+D129+D131+D133+D135+D137+D139)</f>
        <v>18846</v>
      </c>
      <c r="E115" s="729"/>
      <c r="F115" s="731"/>
    </row>
    <row r="116" spans="1:6" ht="9.75">
      <c r="A116" s="719" t="s">
        <v>391</v>
      </c>
      <c r="B116" s="722" t="s">
        <v>795</v>
      </c>
      <c r="C116" s="726" t="s">
        <v>827</v>
      </c>
      <c r="D116" s="278">
        <f>SUM(D118+D120+D122)</f>
        <v>34954</v>
      </c>
      <c r="E116" s="728">
        <f>D116-D117</f>
        <v>16108</v>
      </c>
      <c r="F116" s="730">
        <v>14013</v>
      </c>
    </row>
    <row r="117" spans="1:6" ht="9.75">
      <c r="A117" s="720"/>
      <c r="B117" s="723"/>
      <c r="C117" s="727"/>
      <c r="D117" s="278">
        <f>SUM(D119+D121+D123)</f>
        <v>18846</v>
      </c>
      <c r="E117" s="729"/>
      <c r="F117" s="731"/>
    </row>
    <row r="118" spans="1:6" ht="9.75">
      <c r="A118" s="712" t="s">
        <v>14</v>
      </c>
      <c r="B118" s="714" t="s">
        <v>15</v>
      </c>
      <c r="C118" s="712" t="s">
        <v>828</v>
      </c>
      <c r="D118" s="107"/>
      <c r="E118" s="708">
        <f>D118-D119</f>
        <v>0</v>
      </c>
      <c r="F118" s="710"/>
    </row>
    <row r="119" spans="1:6" ht="9.75">
      <c r="A119" s="713"/>
      <c r="B119" s="715"/>
      <c r="C119" s="713"/>
      <c r="D119" s="107"/>
      <c r="E119" s="709"/>
      <c r="F119" s="711"/>
    </row>
    <row r="120" spans="1:6" ht="9.75">
      <c r="A120" s="712" t="s">
        <v>27</v>
      </c>
      <c r="B120" s="714" t="s">
        <v>33</v>
      </c>
      <c r="C120" s="712" t="s">
        <v>830</v>
      </c>
      <c r="D120" s="107"/>
      <c r="E120" s="708">
        <f>D120-D121</f>
        <v>0</v>
      </c>
      <c r="F120" s="710"/>
    </row>
    <row r="121" spans="1:6" ht="9.75">
      <c r="A121" s="713"/>
      <c r="B121" s="715"/>
      <c r="C121" s="713"/>
      <c r="D121" s="107"/>
      <c r="E121" s="709"/>
      <c r="F121" s="711"/>
    </row>
    <row r="122" spans="1:6" ht="9.75">
      <c r="A122" s="712" t="s">
        <v>28</v>
      </c>
      <c r="B122" s="714" t="s">
        <v>29</v>
      </c>
      <c r="C122" s="712" t="s">
        <v>831</v>
      </c>
      <c r="D122" s="107">
        <v>34954</v>
      </c>
      <c r="E122" s="708">
        <f>D122-D123</f>
        <v>16108</v>
      </c>
      <c r="F122" s="710">
        <v>14013</v>
      </c>
    </row>
    <row r="123" spans="1:6" ht="9.75">
      <c r="A123" s="713"/>
      <c r="B123" s="715"/>
      <c r="C123" s="713"/>
      <c r="D123" s="107">
        <v>18846</v>
      </c>
      <c r="E123" s="709"/>
      <c r="F123" s="711"/>
    </row>
    <row r="124" spans="1:6" ht="9.75">
      <c r="A124" s="712" t="s">
        <v>625</v>
      </c>
      <c r="B124" s="714" t="s">
        <v>462</v>
      </c>
      <c r="C124" s="712" t="s">
        <v>433</v>
      </c>
      <c r="D124" s="107"/>
      <c r="E124" s="708">
        <f>D124-D125</f>
        <v>0</v>
      </c>
      <c r="F124" s="710"/>
    </row>
    <row r="125" spans="1:6" ht="9.75">
      <c r="A125" s="713"/>
      <c r="B125" s="715"/>
      <c r="C125" s="713"/>
      <c r="D125" s="107"/>
      <c r="E125" s="709"/>
      <c r="F125" s="711"/>
    </row>
    <row r="126" spans="1:6" ht="9.75">
      <c r="A126" s="712" t="s">
        <v>733</v>
      </c>
      <c r="B126" s="714" t="s">
        <v>30</v>
      </c>
      <c r="C126" s="712" t="s">
        <v>434</v>
      </c>
      <c r="D126" s="107"/>
      <c r="E126" s="708">
        <f>D126-D127</f>
        <v>0</v>
      </c>
      <c r="F126" s="710"/>
    </row>
    <row r="127" spans="1:6" ht="9.75">
      <c r="A127" s="713"/>
      <c r="B127" s="715"/>
      <c r="C127" s="713"/>
      <c r="D127" s="107"/>
      <c r="E127" s="709"/>
      <c r="F127" s="711"/>
    </row>
    <row r="128" spans="1:6" ht="9.75">
      <c r="A128" s="712" t="s">
        <v>734</v>
      </c>
      <c r="B128" s="714" t="s">
        <v>31</v>
      </c>
      <c r="C128" s="712" t="s">
        <v>435</v>
      </c>
      <c r="D128" s="107"/>
      <c r="E128" s="708">
        <f>D128-D129</f>
        <v>0</v>
      </c>
      <c r="F128" s="710"/>
    </row>
    <row r="129" spans="1:6" ht="9.75">
      <c r="A129" s="713"/>
      <c r="B129" s="715"/>
      <c r="C129" s="713"/>
      <c r="D129" s="107"/>
      <c r="E129" s="709"/>
      <c r="F129" s="711"/>
    </row>
    <row r="130" spans="1:6" ht="9.75">
      <c r="A130" s="712" t="s">
        <v>735</v>
      </c>
      <c r="B130" s="716" t="s">
        <v>608</v>
      </c>
      <c r="C130" s="712" t="s">
        <v>436</v>
      </c>
      <c r="D130" s="107"/>
      <c r="E130" s="708">
        <f>D130-D131</f>
        <v>0</v>
      </c>
      <c r="F130" s="710">
        <v>101</v>
      </c>
    </row>
    <row r="131" spans="1:6" ht="9.75">
      <c r="A131" s="713"/>
      <c r="B131" s="717"/>
      <c r="C131" s="713"/>
      <c r="D131" s="107"/>
      <c r="E131" s="709"/>
      <c r="F131" s="711"/>
    </row>
    <row r="132" spans="1:6" ht="9.75">
      <c r="A132" s="712" t="s">
        <v>730</v>
      </c>
      <c r="B132" s="716" t="s">
        <v>936</v>
      </c>
      <c r="C132" s="712" t="s">
        <v>34</v>
      </c>
      <c r="D132" s="107"/>
      <c r="E132" s="708">
        <f>D132-D133</f>
        <v>0</v>
      </c>
      <c r="F132" s="710"/>
    </row>
    <row r="133" spans="1:6" ht="9.75">
      <c r="A133" s="713"/>
      <c r="B133" s="717"/>
      <c r="C133" s="713"/>
      <c r="D133" s="107"/>
      <c r="E133" s="709"/>
      <c r="F133" s="711"/>
    </row>
    <row r="134" spans="1:6" ht="9.75">
      <c r="A134" s="712" t="s">
        <v>731</v>
      </c>
      <c r="B134" s="716" t="s">
        <v>464</v>
      </c>
      <c r="C134" s="712" t="s">
        <v>35</v>
      </c>
      <c r="D134" s="107"/>
      <c r="E134" s="708">
        <f>D134-D135</f>
        <v>0</v>
      </c>
      <c r="F134" s="710"/>
    </row>
    <row r="135" spans="1:6" ht="9.75">
      <c r="A135" s="713"/>
      <c r="B135" s="717"/>
      <c r="C135" s="713"/>
      <c r="D135" s="107"/>
      <c r="E135" s="709"/>
      <c r="F135" s="711"/>
    </row>
    <row r="136" spans="1:6" ht="9.75">
      <c r="A136" s="712" t="s">
        <v>626</v>
      </c>
      <c r="B136" s="714" t="s">
        <v>32</v>
      </c>
      <c r="C136" s="712" t="s">
        <v>36</v>
      </c>
      <c r="D136" s="107"/>
      <c r="E136" s="708">
        <f>D136-D137</f>
        <v>0</v>
      </c>
      <c r="F136" s="710"/>
    </row>
    <row r="137" spans="1:6" ht="9.75">
      <c r="A137" s="713"/>
      <c r="B137" s="715"/>
      <c r="C137" s="713"/>
      <c r="D137" s="107"/>
      <c r="E137" s="709"/>
      <c r="F137" s="711"/>
    </row>
    <row r="138" spans="1:6" ht="9.75">
      <c r="A138" s="712" t="s">
        <v>627</v>
      </c>
      <c r="B138" s="716" t="s">
        <v>609</v>
      </c>
      <c r="C138" s="712" t="s">
        <v>37</v>
      </c>
      <c r="D138" s="107"/>
      <c r="E138" s="708">
        <f>D138-D139</f>
        <v>0</v>
      </c>
      <c r="F138" s="710"/>
    </row>
    <row r="139" spans="1:6" ht="9.75">
      <c r="A139" s="713"/>
      <c r="B139" s="717"/>
      <c r="C139" s="713"/>
      <c r="D139" s="107"/>
      <c r="E139" s="709"/>
      <c r="F139" s="711"/>
    </row>
    <row r="140" spans="1:6" ht="9.75">
      <c r="A140" s="719" t="s">
        <v>770</v>
      </c>
      <c r="B140" s="722" t="s">
        <v>38</v>
      </c>
      <c r="C140" s="726" t="s">
        <v>39</v>
      </c>
      <c r="D140" s="278">
        <f>SUM(D142+D144+D146+D148)</f>
        <v>0</v>
      </c>
      <c r="E140" s="728">
        <f>D140-D141</f>
        <v>0</v>
      </c>
      <c r="F140" s="730"/>
    </row>
    <row r="141" spans="1:6" ht="9.75">
      <c r="A141" s="720"/>
      <c r="B141" s="723"/>
      <c r="C141" s="727"/>
      <c r="D141" s="278">
        <f>SUM(D143+D145+D147+D149)</f>
        <v>0</v>
      </c>
      <c r="E141" s="729"/>
      <c r="F141" s="731"/>
    </row>
    <row r="142" spans="1:6" ht="9.75">
      <c r="A142" s="712" t="s">
        <v>392</v>
      </c>
      <c r="B142" s="714" t="s">
        <v>40</v>
      </c>
      <c r="C142" s="712" t="s">
        <v>41</v>
      </c>
      <c r="D142" s="107"/>
      <c r="E142" s="708">
        <f>D142-D143</f>
        <v>0</v>
      </c>
      <c r="F142" s="710"/>
    </row>
    <row r="143" spans="1:6" ht="9.75">
      <c r="A143" s="713"/>
      <c r="B143" s="715"/>
      <c r="C143" s="713"/>
      <c r="D143" s="107"/>
      <c r="E143" s="709"/>
      <c r="F143" s="711"/>
    </row>
    <row r="144" spans="1:6" ht="9.75">
      <c r="A144" s="712" t="s">
        <v>625</v>
      </c>
      <c r="B144" s="714" t="s">
        <v>42</v>
      </c>
      <c r="C144" s="712" t="s">
        <v>43</v>
      </c>
      <c r="D144" s="107"/>
      <c r="E144" s="708">
        <f>D144-D145</f>
        <v>0</v>
      </c>
      <c r="F144" s="710"/>
    </row>
    <row r="145" spans="1:6" ht="9.75">
      <c r="A145" s="713"/>
      <c r="B145" s="715"/>
      <c r="C145" s="713"/>
      <c r="D145" s="107"/>
      <c r="E145" s="709"/>
      <c r="F145" s="711"/>
    </row>
    <row r="146" spans="1:6" ht="9.75">
      <c r="A146" s="712" t="s">
        <v>733</v>
      </c>
      <c r="B146" s="714" t="s">
        <v>45</v>
      </c>
      <c r="C146" s="712" t="s">
        <v>44</v>
      </c>
      <c r="D146" s="107"/>
      <c r="E146" s="708">
        <f>D146-D147</f>
        <v>0</v>
      </c>
      <c r="F146" s="710"/>
    </row>
    <row r="147" spans="1:6" ht="9.75">
      <c r="A147" s="713"/>
      <c r="B147" s="715"/>
      <c r="C147" s="713"/>
      <c r="D147" s="107"/>
      <c r="E147" s="709"/>
      <c r="F147" s="711"/>
    </row>
    <row r="148" spans="1:6" ht="9.75">
      <c r="A148" s="712" t="s">
        <v>734</v>
      </c>
      <c r="B148" s="714" t="s">
        <v>613</v>
      </c>
      <c r="C148" s="712" t="s">
        <v>46</v>
      </c>
      <c r="D148" s="107"/>
      <c r="E148" s="708">
        <f>D148-D149</f>
        <v>0</v>
      </c>
      <c r="F148" s="710"/>
    </row>
    <row r="149" spans="1:6" ht="9.75">
      <c r="A149" s="713"/>
      <c r="B149" s="715"/>
      <c r="C149" s="713"/>
      <c r="D149" s="107"/>
      <c r="E149" s="709"/>
      <c r="F149" s="711"/>
    </row>
    <row r="150" spans="1:6" ht="9.75">
      <c r="A150" s="719" t="s">
        <v>48</v>
      </c>
      <c r="B150" s="722" t="s">
        <v>179</v>
      </c>
      <c r="C150" s="726" t="s">
        <v>47</v>
      </c>
      <c r="D150" s="278">
        <f>SUM(D152+D154)</f>
        <v>26893</v>
      </c>
      <c r="E150" s="728">
        <f>D150-D151</f>
        <v>26893</v>
      </c>
      <c r="F150" s="730">
        <v>25730</v>
      </c>
    </row>
    <row r="151" spans="1:6" ht="9.75">
      <c r="A151" s="720"/>
      <c r="B151" s="723"/>
      <c r="C151" s="727"/>
      <c r="D151" s="278">
        <f>SUM(D153+D155)</f>
        <v>0</v>
      </c>
      <c r="E151" s="729"/>
      <c r="F151" s="731"/>
    </row>
    <row r="152" spans="1:6" ht="9.75">
      <c r="A152" s="724" t="s">
        <v>404</v>
      </c>
      <c r="B152" s="716" t="s">
        <v>612</v>
      </c>
      <c r="C152" s="712" t="s">
        <v>49</v>
      </c>
      <c r="D152" s="107">
        <v>50</v>
      </c>
      <c r="E152" s="708">
        <f>D152-D153</f>
        <v>50</v>
      </c>
      <c r="F152" s="710">
        <v>1382</v>
      </c>
    </row>
    <row r="153" spans="1:6" ht="9.75">
      <c r="A153" s="725"/>
      <c r="B153" s="717"/>
      <c r="C153" s="713"/>
      <c r="D153" s="107"/>
      <c r="E153" s="709"/>
      <c r="F153" s="711"/>
    </row>
    <row r="154" spans="1:6" ht="9.75">
      <c r="A154" s="712" t="s">
        <v>625</v>
      </c>
      <c r="B154" s="716" t="s">
        <v>611</v>
      </c>
      <c r="C154" s="712" t="s">
        <v>50</v>
      </c>
      <c r="D154" s="107">
        <v>26843</v>
      </c>
      <c r="E154" s="708">
        <f>D154-D155</f>
        <v>26843</v>
      </c>
      <c r="F154" s="710">
        <v>24348</v>
      </c>
    </row>
    <row r="155" spans="1:6" ht="9.75">
      <c r="A155" s="713"/>
      <c r="B155" s="717"/>
      <c r="C155" s="713"/>
      <c r="D155" s="107"/>
      <c r="E155" s="709"/>
      <c r="F155" s="711"/>
    </row>
    <row r="156" spans="1:6" ht="9.75">
      <c r="A156" s="719" t="s">
        <v>732</v>
      </c>
      <c r="B156" s="722" t="s">
        <v>465</v>
      </c>
      <c r="C156" s="726" t="s">
        <v>51</v>
      </c>
      <c r="D156" s="278">
        <f>SUM(D158+D160+D162+D164)</f>
        <v>98</v>
      </c>
      <c r="E156" s="728">
        <v>98</v>
      </c>
      <c r="F156" s="730">
        <v>108</v>
      </c>
    </row>
    <row r="157" spans="1:6" ht="9.75">
      <c r="A157" s="720"/>
      <c r="B157" s="723"/>
      <c r="C157" s="727"/>
      <c r="D157" s="278">
        <f>SUM(D159+D161+D163+D165)</f>
        <v>0</v>
      </c>
      <c r="E157" s="729"/>
      <c r="F157" s="731"/>
    </row>
    <row r="158" spans="1:6" ht="9.75">
      <c r="A158" s="724" t="s">
        <v>398</v>
      </c>
      <c r="B158" s="716" t="s">
        <v>394</v>
      </c>
      <c r="C158" s="712" t="s">
        <v>52</v>
      </c>
      <c r="D158" s="107"/>
      <c r="E158" s="708">
        <f>D158-D159</f>
        <v>0</v>
      </c>
      <c r="F158" s="710"/>
    </row>
    <row r="159" spans="1:6" ht="9.75">
      <c r="A159" s="725"/>
      <c r="B159" s="717"/>
      <c r="C159" s="713"/>
      <c r="D159" s="107"/>
      <c r="E159" s="709"/>
      <c r="F159" s="711"/>
    </row>
    <row r="160" spans="1:6" ht="9.75">
      <c r="A160" s="712" t="s">
        <v>625</v>
      </c>
      <c r="B160" s="716" t="s">
        <v>395</v>
      </c>
      <c r="C160" s="712" t="s">
        <v>53</v>
      </c>
      <c r="D160" s="107">
        <v>98</v>
      </c>
      <c r="E160" s="708">
        <f>D160-D161</f>
        <v>98</v>
      </c>
      <c r="F160" s="710">
        <v>108</v>
      </c>
    </row>
    <row r="161" spans="1:6" ht="9.75">
      <c r="A161" s="713"/>
      <c r="B161" s="717"/>
      <c r="C161" s="713"/>
      <c r="D161" s="107"/>
      <c r="E161" s="709"/>
      <c r="F161" s="711"/>
    </row>
    <row r="162" spans="1:6" ht="9.75">
      <c r="A162" s="712" t="s">
        <v>733</v>
      </c>
      <c r="B162" s="716" t="s">
        <v>396</v>
      </c>
      <c r="C162" s="712" t="s">
        <v>54</v>
      </c>
      <c r="D162" s="107"/>
      <c r="E162" s="708">
        <f>D162-D163</f>
        <v>0</v>
      </c>
      <c r="F162" s="710"/>
    </row>
    <row r="163" spans="1:6" ht="9.75">
      <c r="A163" s="713"/>
      <c r="B163" s="717"/>
      <c r="C163" s="713"/>
      <c r="D163" s="107"/>
      <c r="E163" s="709"/>
      <c r="F163" s="711"/>
    </row>
    <row r="164" spans="1:6" ht="9.75">
      <c r="A164" s="712" t="s">
        <v>734</v>
      </c>
      <c r="B164" s="716" t="s">
        <v>397</v>
      </c>
      <c r="C164" s="712" t="s">
        <v>55</v>
      </c>
      <c r="D164" s="107"/>
      <c r="E164" s="708">
        <f>D164-D165</f>
        <v>0</v>
      </c>
      <c r="F164" s="710"/>
    </row>
    <row r="165" spans="1:6" ht="9.75">
      <c r="A165" s="713"/>
      <c r="B165" s="717"/>
      <c r="C165" s="713"/>
      <c r="D165" s="107"/>
      <c r="E165" s="709"/>
      <c r="F165" s="71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C144:C145"/>
    <mergeCell ref="C146:C147"/>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0:E31"/>
    <mergeCell ref="F38:F39"/>
    <mergeCell ref="E36:E37"/>
    <mergeCell ref="F36:F37"/>
    <mergeCell ref="E38:E39"/>
    <mergeCell ref="F30:F31"/>
    <mergeCell ref="E32:E33"/>
    <mergeCell ref="F32:F33"/>
    <mergeCell ref="E34:E35"/>
    <mergeCell ref="F34:F35"/>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E144:E145"/>
    <mergeCell ref="F144:F145"/>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A144:A145"/>
    <mergeCell ref="B144:B145"/>
    <mergeCell ref="A142:A143"/>
    <mergeCell ref="B142:B143"/>
    <mergeCell ref="A146:A147"/>
    <mergeCell ref="B146:B147"/>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F96:F97"/>
    <mergeCell ref="A98:A99"/>
    <mergeCell ref="B98:B99"/>
    <mergeCell ref="C98:C99"/>
    <mergeCell ref="E98:E99"/>
    <mergeCell ref="F98:F99"/>
    <mergeCell ref="A96:A97"/>
    <mergeCell ref="B96:B97"/>
    <mergeCell ref="C96:C97"/>
    <mergeCell ref="E96:E97"/>
    <mergeCell ref="C120:C121"/>
    <mergeCell ref="E120:E121"/>
    <mergeCell ref="F120:F121"/>
    <mergeCell ref="A108:A109"/>
    <mergeCell ref="B108:B109"/>
    <mergeCell ref="C108:C109"/>
    <mergeCell ref="E108:E109"/>
    <mergeCell ref="F108:F109"/>
    <mergeCell ref="C118:C119"/>
    <mergeCell ref="E118:E119"/>
    <mergeCell ref="F136:F137"/>
    <mergeCell ref="A122:A123"/>
    <mergeCell ref="B122:B123"/>
    <mergeCell ref="C122:C123"/>
    <mergeCell ref="E122:E123"/>
    <mergeCell ref="F122:F123"/>
    <mergeCell ref="A136:A137"/>
    <mergeCell ref="B136:B137"/>
    <mergeCell ref="C136:C137"/>
    <mergeCell ref="E136:E137"/>
    <mergeCell ref="E146:E147"/>
    <mergeCell ref="F146:F147"/>
    <mergeCell ref="A148:A149"/>
    <mergeCell ref="B148:B149"/>
    <mergeCell ref="C148:C149"/>
    <mergeCell ref="E148:E149"/>
    <mergeCell ref="F148:F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tabSelected="1" zoomScale="115" zoomScaleNormal="115" zoomScalePageLayoutView="0" workbookViewId="0" topLeftCell="A1">
      <pane ySplit="7" topLeftCell="BM23" activePane="bottomLeft" state="frozen"/>
      <selection pane="topLeft" activeCell="A1" sqref="A1"/>
      <selection pane="bottomLeft" activeCell="E18" sqref="E18"/>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33" t="s">
        <v>401</v>
      </c>
      <c r="B1" s="733"/>
      <c r="C1" s="733"/>
      <c r="D1" s="733"/>
      <c r="E1" s="733"/>
    </row>
    <row r="2" spans="1:5" s="52" customFormat="1" ht="12.75">
      <c r="A2" s="750" t="s">
        <v>736</v>
      </c>
      <c r="B2" s="750"/>
      <c r="C2" s="752" t="s">
        <v>206</v>
      </c>
      <c r="D2" s="753"/>
      <c r="E2" s="754"/>
    </row>
    <row r="3" spans="1:7" ht="12.75">
      <c r="A3" s="750" t="s">
        <v>737</v>
      </c>
      <c r="B3" s="750"/>
      <c r="C3" s="752" t="s">
        <v>207</v>
      </c>
      <c r="D3" s="753"/>
      <c r="E3" s="754"/>
      <c r="F3" s="102"/>
      <c r="G3" s="102"/>
    </row>
    <row r="4" spans="1:5" ht="15.75">
      <c r="A4" s="750" t="s">
        <v>836</v>
      </c>
      <c r="B4" s="750"/>
      <c r="C4" s="653" t="str">
        <f>IF(ISBLANK(Ročná_správa!B12),"  ",Ročná_správa!B12)</f>
        <v>STP akciová spoločnosť Michalovce </v>
      </c>
      <c r="D4" s="374"/>
      <c r="E4" s="375"/>
    </row>
    <row r="5" spans="1:5" ht="15.75">
      <c r="A5" s="750" t="s">
        <v>697</v>
      </c>
      <c r="B5" s="751"/>
      <c r="C5" s="653" t="str">
        <f>IF(ISBLANK(Ročná_správa!E6),"  ",Ročná_správa!E6)</f>
        <v>31650058</v>
      </c>
      <c r="D5" s="374"/>
      <c r="E5" s="375"/>
    </row>
    <row r="7" spans="1:5" ht="27">
      <c r="A7" s="63" t="s">
        <v>614</v>
      </c>
      <c r="B7" s="63" t="s">
        <v>646</v>
      </c>
      <c r="C7" s="64" t="s">
        <v>624</v>
      </c>
      <c r="D7" s="63" t="s">
        <v>720</v>
      </c>
      <c r="E7" s="63" t="s">
        <v>713</v>
      </c>
    </row>
    <row r="8" spans="1:5" ht="9.75">
      <c r="A8" s="65"/>
      <c r="B8" s="218" t="s">
        <v>643</v>
      </c>
      <c r="C8" s="215" t="s">
        <v>56</v>
      </c>
      <c r="D8" s="298">
        <f>D9+D30+D70</f>
        <v>85388</v>
      </c>
      <c r="E8" s="305">
        <v>85652</v>
      </c>
    </row>
    <row r="9" spans="1:5" ht="9.75">
      <c r="A9" s="65" t="s">
        <v>721</v>
      </c>
      <c r="B9" s="66" t="s">
        <v>644</v>
      </c>
      <c r="C9" s="67" t="s">
        <v>57</v>
      </c>
      <c r="D9" s="298">
        <f>D10+D14+D15+D16+D19+D22+D26+D29</f>
        <v>76884</v>
      </c>
      <c r="E9" s="305">
        <v>76292</v>
      </c>
    </row>
    <row r="10" spans="1:5" ht="9.75">
      <c r="A10" s="65" t="s">
        <v>741</v>
      </c>
      <c r="B10" s="66" t="s">
        <v>628</v>
      </c>
      <c r="C10" s="67" t="s">
        <v>58</v>
      </c>
      <c r="D10" s="298">
        <f>SUM(D11:D13)</f>
        <v>158862</v>
      </c>
      <c r="E10" s="305">
        <v>158862</v>
      </c>
    </row>
    <row r="11" spans="1:5" ht="9.75">
      <c r="A11" s="219" t="s">
        <v>476</v>
      </c>
      <c r="B11" s="68" t="s">
        <v>628</v>
      </c>
      <c r="C11" s="58" t="s">
        <v>59</v>
      </c>
      <c r="D11" s="107">
        <v>158862</v>
      </c>
      <c r="E11" s="107">
        <v>158862</v>
      </c>
    </row>
    <row r="12" spans="1:5" ht="9.75">
      <c r="A12" s="220" t="s">
        <v>625</v>
      </c>
      <c r="B12" s="68" t="s">
        <v>629</v>
      </c>
      <c r="C12" s="58" t="s">
        <v>60</v>
      </c>
      <c r="D12" s="107"/>
      <c r="E12" s="107"/>
    </row>
    <row r="13" spans="1:5" ht="9.75">
      <c r="A13" s="220" t="s">
        <v>733</v>
      </c>
      <c r="B13" s="68" t="s">
        <v>399</v>
      </c>
      <c r="C13" s="58" t="s">
        <v>61</v>
      </c>
      <c r="D13" s="107"/>
      <c r="E13" s="107"/>
    </row>
    <row r="14" spans="1:5" ht="9.75">
      <c r="A14" s="65" t="s">
        <v>752</v>
      </c>
      <c r="B14" s="66" t="s">
        <v>630</v>
      </c>
      <c r="C14" s="67" t="s">
        <v>62</v>
      </c>
      <c r="D14" s="298"/>
      <c r="E14" s="305"/>
    </row>
    <row r="15" spans="1:5" ht="9.75">
      <c r="A15" s="65" t="s">
        <v>753</v>
      </c>
      <c r="B15" s="66" t="s">
        <v>787</v>
      </c>
      <c r="C15" s="67" t="s">
        <v>63</v>
      </c>
      <c r="D15" s="298"/>
      <c r="E15" s="305"/>
    </row>
    <row r="16" spans="1:5" ht="9.75">
      <c r="A16" s="65" t="s">
        <v>754</v>
      </c>
      <c r="B16" s="66" t="s">
        <v>64</v>
      </c>
      <c r="C16" s="67" t="s">
        <v>65</v>
      </c>
      <c r="D16" s="298">
        <f>SUM(D17+D18)</f>
        <v>25025</v>
      </c>
      <c r="E16" s="305">
        <v>25025</v>
      </c>
    </row>
    <row r="17" spans="1:5" ht="9.75" customHeight="1">
      <c r="A17" s="220" t="s">
        <v>67</v>
      </c>
      <c r="B17" s="68" t="s">
        <v>68</v>
      </c>
      <c r="C17" s="58" t="s">
        <v>66</v>
      </c>
      <c r="D17" s="107">
        <v>25025</v>
      </c>
      <c r="E17" s="107">
        <v>25025</v>
      </c>
    </row>
    <row r="18" spans="1:5" ht="9.75" customHeight="1">
      <c r="A18" s="220" t="s">
        <v>625</v>
      </c>
      <c r="B18" s="68" t="s">
        <v>70</v>
      </c>
      <c r="C18" s="58" t="s">
        <v>69</v>
      </c>
      <c r="D18" s="107"/>
      <c r="E18" s="107"/>
    </row>
    <row r="19" spans="1:5" ht="9.75" customHeight="1">
      <c r="A19" s="65" t="s">
        <v>755</v>
      </c>
      <c r="B19" s="66" t="s">
        <v>71</v>
      </c>
      <c r="C19" s="67" t="s">
        <v>72</v>
      </c>
      <c r="D19" s="298">
        <f>SUM(D20:D21)</f>
        <v>22532</v>
      </c>
      <c r="E19" s="305">
        <v>22532</v>
      </c>
    </row>
    <row r="20" spans="1:5" ht="9.75" customHeight="1">
      <c r="A20" s="220" t="s">
        <v>74</v>
      </c>
      <c r="B20" s="68" t="s">
        <v>73</v>
      </c>
      <c r="C20" s="58" t="s">
        <v>75</v>
      </c>
      <c r="D20" s="107"/>
      <c r="E20" s="107"/>
    </row>
    <row r="21" spans="1:5" ht="9.75" customHeight="1">
      <c r="A21" s="220" t="s">
        <v>625</v>
      </c>
      <c r="B21" s="68" t="s">
        <v>76</v>
      </c>
      <c r="C21" s="58" t="s">
        <v>77</v>
      </c>
      <c r="D21" s="107">
        <v>22532</v>
      </c>
      <c r="E21" s="107">
        <v>22532</v>
      </c>
    </row>
    <row r="22" spans="1:5" ht="9.75" customHeight="1">
      <c r="A22" s="65" t="s">
        <v>79</v>
      </c>
      <c r="B22" s="66" t="s">
        <v>78</v>
      </c>
      <c r="C22" s="67" t="s">
        <v>80</v>
      </c>
      <c r="D22" s="298">
        <f>SUM(D23+D24+D25)</f>
        <v>0</v>
      </c>
      <c r="E22" s="305"/>
    </row>
    <row r="23" spans="1:5" ht="9.75">
      <c r="A23" s="220" t="s">
        <v>82</v>
      </c>
      <c r="B23" s="68" t="s">
        <v>631</v>
      </c>
      <c r="C23" s="58" t="s">
        <v>81</v>
      </c>
      <c r="D23" s="107"/>
      <c r="E23" s="107"/>
    </row>
    <row r="24" spans="1:5" ht="9.75">
      <c r="A24" s="220" t="s">
        <v>625</v>
      </c>
      <c r="B24" s="68" t="s">
        <v>633</v>
      </c>
      <c r="C24" s="58" t="s">
        <v>83</v>
      </c>
      <c r="D24" s="107"/>
      <c r="E24" s="107"/>
    </row>
    <row r="25" spans="1:5" ht="9.75">
      <c r="A25" s="220" t="s">
        <v>733</v>
      </c>
      <c r="B25" s="68" t="s">
        <v>3</v>
      </c>
      <c r="C25" s="58" t="s">
        <v>84</v>
      </c>
      <c r="D25" s="107"/>
      <c r="E25" s="107"/>
    </row>
    <row r="26" spans="1:5" ht="9.75">
      <c r="A26" s="65" t="s">
        <v>86</v>
      </c>
      <c r="B26" s="66" t="s">
        <v>788</v>
      </c>
      <c r="C26" s="67" t="s">
        <v>85</v>
      </c>
      <c r="D26" s="298">
        <f>SUM(D27+D28)</f>
        <v>-130128</v>
      </c>
      <c r="E26" s="305">
        <v>-125804</v>
      </c>
    </row>
    <row r="27" spans="1:5" ht="9.75">
      <c r="A27" s="219" t="s">
        <v>87</v>
      </c>
      <c r="B27" s="68" t="s">
        <v>634</v>
      </c>
      <c r="C27" s="58" t="s">
        <v>88</v>
      </c>
      <c r="D27" s="107"/>
      <c r="E27" s="107"/>
    </row>
    <row r="28" spans="1:5" ht="9.75">
      <c r="A28" s="220" t="s">
        <v>625</v>
      </c>
      <c r="B28" s="68" t="s">
        <v>635</v>
      </c>
      <c r="C28" s="58" t="s">
        <v>89</v>
      </c>
      <c r="D28" s="107">
        <v>-130128</v>
      </c>
      <c r="E28" s="107">
        <v>-125804</v>
      </c>
    </row>
    <row r="29" spans="1:5" ht="9.75">
      <c r="A29" s="65" t="s">
        <v>90</v>
      </c>
      <c r="B29" s="66" t="s">
        <v>402</v>
      </c>
      <c r="C29" s="67" t="s">
        <v>758</v>
      </c>
      <c r="D29" s="298">
        <f>'P2Súvaha- aktíva'!E10-(D10+D14+D15+D16+D19+D22+D26+D30+D70)</f>
        <v>593</v>
      </c>
      <c r="E29" s="305">
        <v>-4323</v>
      </c>
    </row>
    <row r="30" spans="1:5" ht="9.75">
      <c r="A30" s="65" t="s">
        <v>722</v>
      </c>
      <c r="B30" s="66" t="s">
        <v>645</v>
      </c>
      <c r="C30" s="67" t="s">
        <v>759</v>
      </c>
      <c r="D30" s="298">
        <f>D31+D47+D50+D51+D65+D68+D69</f>
        <v>8504</v>
      </c>
      <c r="E30" s="305">
        <v>9360</v>
      </c>
    </row>
    <row r="31" spans="1:7" ht="9.75">
      <c r="A31" s="65" t="s">
        <v>723</v>
      </c>
      <c r="B31" s="66" t="s">
        <v>91</v>
      </c>
      <c r="C31" s="67" t="s">
        <v>760</v>
      </c>
      <c r="D31" s="298">
        <f>SUM(D32+D36+D37+D38+D39+D40+D41+D42+D43+D44+D45+D46)</f>
        <v>2533</v>
      </c>
      <c r="E31" s="305">
        <v>2533</v>
      </c>
      <c r="G31" s="216"/>
    </row>
    <row r="32" spans="1:5" ht="9.75">
      <c r="A32" s="65" t="s">
        <v>470</v>
      </c>
      <c r="B32" s="66" t="s">
        <v>180</v>
      </c>
      <c r="C32" s="67" t="s">
        <v>761</v>
      </c>
      <c r="D32" s="298">
        <f>SUM(C33:C35)</f>
        <v>0</v>
      </c>
      <c r="E32" s="305"/>
    </row>
    <row r="33" spans="1:5" ht="19.5">
      <c r="A33" s="220" t="s">
        <v>14</v>
      </c>
      <c r="B33" s="68" t="s">
        <v>92</v>
      </c>
      <c r="C33" s="58" t="s">
        <v>762</v>
      </c>
      <c r="D33" s="107"/>
      <c r="E33" s="107"/>
    </row>
    <row r="34" spans="1:5" ht="19.5">
      <c r="A34" s="220" t="s">
        <v>27</v>
      </c>
      <c r="B34" s="68" t="s">
        <v>93</v>
      </c>
      <c r="C34" s="58" t="s">
        <v>763</v>
      </c>
      <c r="D34" s="107"/>
      <c r="E34" s="107"/>
    </row>
    <row r="35" spans="1:5" ht="9.75">
      <c r="A35" s="220" t="s">
        <v>28</v>
      </c>
      <c r="B35" s="68" t="s">
        <v>94</v>
      </c>
      <c r="C35" s="58" t="s">
        <v>764</v>
      </c>
      <c r="D35" s="107"/>
      <c r="E35" s="107"/>
    </row>
    <row r="36" spans="1:5" ht="9.75">
      <c r="A36" s="220" t="s">
        <v>625</v>
      </c>
      <c r="B36" s="68" t="s">
        <v>462</v>
      </c>
      <c r="C36" s="58" t="s">
        <v>765</v>
      </c>
      <c r="D36" s="107"/>
      <c r="E36" s="107"/>
    </row>
    <row r="37" spans="1:5" ht="9.75">
      <c r="A37" s="220" t="s">
        <v>733</v>
      </c>
      <c r="B37" s="68" t="s">
        <v>95</v>
      </c>
      <c r="C37" s="58" t="s">
        <v>766</v>
      </c>
      <c r="D37" s="107"/>
      <c r="E37" s="107"/>
    </row>
    <row r="38" spans="1:5" ht="19.5">
      <c r="A38" s="220" t="s">
        <v>734</v>
      </c>
      <c r="B38" s="68" t="s">
        <v>96</v>
      </c>
      <c r="C38" s="58" t="s">
        <v>767</v>
      </c>
      <c r="D38" s="107"/>
      <c r="E38" s="107"/>
    </row>
    <row r="39" spans="1:5" ht="9.75">
      <c r="A39" s="220" t="s">
        <v>735</v>
      </c>
      <c r="B39" s="68" t="s">
        <v>792</v>
      </c>
      <c r="C39" s="58" t="s">
        <v>768</v>
      </c>
      <c r="D39" s="107"/>
      <c r="E39" s="107"/>
    </row>
    <row r="40" spans="1:7" ht="9.75">
      <c r="A40" s="220" t="s">
        <v>730</v>
      </c>
      <c r="B40" s="68" t="s">
        <v>636</v>
      </c>
      <c r="C40" s="58" t="s">
        <v>769</v>
      </c>
      <c r="D40" s="107"/>
      <c r="E40" s="107"/>
      <c r="G40" s="216"/>
    </row>
    <row r="41" spans="1:5" ht="9.75">
      <c r="A41" s="220" t="s">
        <v>731</v>
      </c>
      <c r="B41" s="68" t="s">
        <v>790</v>
      </c>
      <c r="C41" s="58" t="s">
        <v>771</v>
      </c>
      <c r="D41" s="107"/>
      <c r="E41" s="107"/>
    </row>
    <row r="42" spans="1:5" ht="9.75">
      <c r="A42" s="220" t="s">
        <v>626</v>
      </c>
      <c r="B42" s="68" t="s">
        <v>791</v>
      </c>
      <c r="C42" s="58" t="s">
        <v>772</v>
      </c>
      <c r="D42" s="107"/>
      <c r="E42" s="107"/>
    </row>
    <row r="43" spans="1:5" ht="9.75">
      <c r="A43" s="220" t="s">
        <v>627</v>
      </c>
      <c r="B43" s="68" t="s">
        <v>637</v>
      </c>
      <c r="C43" s="58" t="s">
        <v>773</v>
      </c>
      <c r="D43" s="107">
        <v>2533</v>
      </c>
      <c r="E43" s="107">
        <v>2533</v>
      </c>
    </row>
    <row r="44" spans="1:5" ht="9.75">
      <c r="A44" s="220" t="s">
        <v>647</v>
      </c>
      <c r="B44" s="68" t="s">
        <v>97</v>
      </c>
      <c r="C44" s="58" t="s">
        <v>774</v>
      </c>
      <c r="D44" s="107"/>
      <c r="E44" s="107"/>
    </row>
    <row r="45" spans="1:5" ht="9.75">
      <c r="A45" s="220" t="s">
        <v>475</v>
      </c>
      <c r="B45" s="68" t="s">
        <v>98</v>
      </c>
      <c r="C45" s="58" t="s">
        <v>403</v>
      </c>
      <c r="D45" s="107"/>
      <c r="E45" s="107"/>
    </row>
    <row r="46" spans="1:5" ht="9.75">
      <c r="A46" s="220" t="s">
        <v>99</v>
      </c>
      <c r="B46" s="68" t="s">
        <v>638</v>
      </c>
      <c r="C46" s="58" t="s">
        <v>775</v>
      </c>
      <c r="D46" s="107"/>
      <c r="E46" s="107"/>
    </row>
    <row r="47" spans="1:5" ht="9.75">
      <c r="A47" s="65" t="s">
        <v>757</v>
      </c>
      <c r="B47" s="66" t="s">
        <v>100</v>
      </c>
      <c r="C47" s="67" t="s">
        <v>776</v>
      </c>
      <c r="D47" s="298">
        <f>D48+D49</f>
        <v>0</v>
      </c>
      <c r="E47" s="305"/>
    </row>
    <row r="48" spans="1:5" ht="9.75">
      <c r="A48" s="219" t="s">
        <v>471</v>
      </c>
      <c r="B48" s="68" t="s">
        <v>101</v>
      </c>
      <c r="C48" s="58" t="s">
        <v>472</v>
      </c>
      <c r="D48" s="107"/>
      <c r="E48" s="107"/>
    </row>
    <row r="49" spans="1:5" ht="9.75">
      <c r="A49" s="219" t="s">
        <v>625</v>
      </c>
      <c r="B49" s="68" t="s">
        <v>102</v>
      </c>
      <c r="C49" s="58" t="s">
        <v>409</v>
      </c>
      <c r="D49" s="107"/>
      <c r="E49" s="107"/>
    </row>
    <row r="50" spans="1:5" ht="9.75">
      <c r="A50" s="65" t="s">
        <v>729</v>
      </c>
      <c r="B50" s="66" t="s">
        <v>104</v>
      </c>
      <c r="C50" s="67" t="s">
        <v>103</v>
      </c>
      <c r="D50" s="298"/>
      <c r="E50" s="305"/>
    </row>
    <row r="51" spans="1:5" ht="9.75">
      <c r="A51" s="65" t="s">
        <v>770</v>
      </c>
      <c r="B51" s="66" t="s">
        <v>466</v>
      </c>
      <c r="C51" s="67" t="s">
        <v>411</v>
      </c>
      <c r="D51" s="298">
        <f>D52+D56+D57+D58+D59+D60+D61+D62+D63+D64</f>
        <v>5666</v>
      </c>
      <c r="E51" s="305">
        <v>6827</v>
      </c>
    </row>
    <row r="52" spans="1:5" ht="9.75">
      <c r="A52" s="65" t="s">
        <v>392</v>
      </c>
      <c r="B52" s="66" t="s">
        <v>105</v>
      </c>
      <c r="C52" s="67" t="s">
        <v>410</v>
      </c>
      <c r="D52" s="298">
        <f>D53+D54+D55</f>
        <v>3504</v>
      </c>
      <c r="E52" s="305">
        <v>3896</v>
      </c>
    </row>
    <row r="53" spans="1:5" ht="19.5">
      <c r="A53" s="220" t="s">
        <v>14</v>
      </c>
      <c r="B53" s="68" t="s">
        <v>92</v>
      </c>
      <c r="C53" s="58" t="s">
        <v>473</v>
      </c>
      <c r="D53" s="107"/>
      <c r="E53" s="107"/>
    </row>
    <row r="54" spans="1:5" ht="19.5">
      <c r="A54" s="220" t="s">
        <v>27</v>
      </c>
      <c r="B54" s="68" t="s">
        <v>93</v>
      </c>
      <c r="C54" s="58" t="s">
        <v>474</v>
      </c>
      <c r="D54" s="107"/>
      <c r="E54" s="107"/>
    </row>
    <row r="55" spans="1:5" ht="9.75">
      <c r="A55" s="220" t="s">
        <v>28</v>
      </c>
      <c r="B55" s="68" t="s">
        <v>94</v>
      </c>
      <c r="C55" s="58" t="s">
        <v>106</v>
      </c>
      <c r="D55" s="107">
        <v>3504</v>
      </c>
      <c r="E55" s="107">
        <v>3896</v>
      </c>
    </row>
    <row r="56" spans="1:5" ht="9.75">
      <c r="A56" s="220" t="s">
        <v>625</v>
      </c>
      <c r="B56" s="68" t="s">
        <v>462</v>
      </c>
      <c r="C56" s="58" t="s">
        <v>107</v>
      </c>
      <c r="D56" s="107"/>
      <c r="E56" s="107"/>
    </row>
    <row r="57" spans="1:5" ht="9.75">
      <c r="A57" s="220" t="s">
        <v>733</v>
      </c>
      <c r="B57" s="68" t="s">
        <v>95</v>
      </c>
      <c r="C57" s="58" t="s">
        <v>108</v>
      </c>
      <c r="D57" s="107"/>
      <c r="E57" s="107"/>
    </row>
    <row r="58" spans="1:5" ht="19.5">
      <c r="A58" s="220" t="s">
        <v>734</v>
      </c>
      <c r="B58" s="68" t="s">
        <v>96</v>
      </c>
      <c r="C58" s="58" t="s">
        <v>109</v>
      </c>
      <c r="D58" s="107"/>
      <c r="E58" s="107"/>
    </row>
    <row r="59" spans="1:5" ht="9.75">
      <c r="A59" s="220" t="s">
        <v>735</v>
      </c>
      <c r="B59" s="68" t="s">
        <v>639</v>
      </c>
      <c r="C59" s="58" t="s">
        <v>110</v>
      </c>
      <c r="D59" s="107">
        <v>611</v>
      </c>
      <c r="E59" s="107">
        <v>611</v>
      </c>
    </row>
    <row r="60" spans="1:5" ht="9.75">
      <c r="A60" s="220" t="s">
        <v>730</v>
      </c>
      <c r="B60" s="68" t="s">
        <v>640</v>
      </c>
      <c r="C60" s="58" t="s">
        <v>111</v>
      </c>
      <c r="D60" s="107">
        <v>362</v>
      </c>
      <c r="E60" s="107">
        <v>354</v>
      </c>
    </row>
    <row r="61" spans="1:5" ht="9.75">
      <c r="A61" s="220" t="s">
        <v>731</v>
      </c>
      <c r="B61" s="68" t="s">
        <v>208</v>
      </c>
      <c r="C61" s="58" t="s">
        <v>112</v>
      </c>
      <c r="D61" s="107">
        <v>139</v>
      </c>
      <c r="E61" s="107">
        <v>160</v>
      </c>
    </row>
    <row r="62" spans="1:5" ht="9.75">
      <c r="A62" s="220" t="s">
        <v>626</v>
      </c>
      <c r="B62" s="68" t="s">
        <v>641</v>
      </c>
      <c r="C62" s="58" t="s">
        <v>113</v>
      </c>
      <c r="D62" s="107">
        <v>1050</v>
      </c>
      <c r="E62" s="107">
        <v>1806</v>
      </c>
    </row>
    <row r="63" spans="1:5" ht="9.75">
      <c r="A63" s="220" t="s">
        <v>627</v>
      </c>
      <c r="B63" s="68" t="s">
        <v>114</v>
      </c>
      <c r="C63" s="58" t="s">
        <v>115</v>
      </c>
      <c r="D63" s="107"/>
      <c r="E63" s="107"/>
    </row>
    <row r="64" spans="1:5" ht="9.75">
      <c r="A64" s="220" t="s">
        <v>647</v>
      </c>
      <c r="B64" s="68" t="s">
        <v>116</v>
      </c>
      <c r="C64" s="58" t="s">
        <v>117</v>
      </c>
      <c r="D64" s="107"/>
      <c r="E64" s="107"/>
    </row>
    <row r="65" spans="1:5" ht="9.75">
      <c r="A65" s="65" t="s">
        <v>48</v>
      </c>
      <c r="B65" s="66" t="s">
        <v>118</v>
      </c>
      <c r="C65" s="67" t="s">
        <v>119</v>
      </c>
      <c r="D65" s="298">
        <f>SUM(D66:D67)</f>
        <v>305</v>
      </c>
      <c r="E65" s="305"/>
    </row>
    <row r="66" spans="1:5" ht="9.75">
      <c r="A66" s="219" t="s">
        <v>404</v>
      </c>
      <c r="B66" s="68" t="s">
        <v>101</v>
      </c>
      <c r="C66" s="58" t="s">
        <v>120</v>
      </c>
      <c r="D66" s="107"/>
      <c r="E66" s="107"/>
    </row>
    <row r="67" spans="1:5" ht="9.75">
      <c r="A67" s="220" t="s">
        <v>625</v>
      </c>
      <c r="B67" s="68" t="s">
        <v>102</v>
      </c>
      <c r="C67" s="58" t="s">
        <v>121</v>
      </c>
      <c r="D67" s="107">
        <v>305</v>
      </c>
      <c r="E67" s="107"/>
    </row>
    <row r="68" spans="1:5" ht="9.75">
      <c r="A68" s="65" t="s">
        <v>122</v>
      </c>
      <c r="B68" s="66" t="s">
        <v>642</v>
      </c>
      <c r="C68" s="67" t="s">
        <v>123</v>
      </c>
      <c r="D68" s="298"/>
      <c r="E68" s="305"/>
    </row>
    <row r="69" spans="1:5" ht="9.75">
      <c r="A69" s="65" t="s">
        <v>124</v>
      </c>
      <c r="B69" s="66" t="s">
        <v>793</v>
      </c>
      <c r="C69" s="67" t="s">
        <v>125</v>
      </c>
      <c r="D69" s="298"/>
      <c r="E69" s="305"/>
    </row>
    <row r="70" spans="1:5" ht="9.75">
      <c r="A70" s="65" t="s">
        <v>732</v>
      </c>
      <c r="B70" s="66" t="s">
        <v>465</v>
      </c>
      <c r="C70" s="69">
        <v>141</v>
      </c>
      <c r="D70" s="298">
        <f>SUM(D71:D74)</f>
        <v>0</v>
      </c>
      <c r="E70" s="305"/>
    </row>
    <row r="71" spans="1:5" ht="9.75">
      <c r="A71" s="219" t="s">
        <v>477</v>
      </c>
      <c r="B71" s="68" t="s">
        <v>405</v>
      </c>
      <c r="C71" s="58" t="s">
        <v>126</v>
      </c>
      <c r="D71" s="107"/>
      <c r="E71" s="107"/>
    </row>
    <row r="72" spans="1:5" ht="9.75">
      <c r="A72" s="90" t="s">
        <v>625</v>
      </c>
      <c r="B72" s="68" t="s">
        <v>406</v>
      </c>
      <c r="C72" s="58" t="s">
        <v>127</v>
      </c>
      <c r="D72" s="107"/>
      <c r="E72" s="107"/>
    </row>
    <row r="73" spans="1:5" ht="9.75">
      <c r="A73" s="90" t="s">
        <v>733</v>
      </c>
      <c r="B73" s="68" t="s">
        <v>407</v>
      </c>
      <c r="C73" s="58" t="s">
        <v>128</v>
      </c>
      <c r="D73" s="107"/>
      <c r="E73" s="107"/>
    </row>
    <row r="74" spans="1:5" ht="9.75">
      <c r="A74" s="90" t="s">
        <v>734</v>
      </c>
      <c r="B74" s="68" t="s">
        <v>408</v>
      </c>
      <c r="C74" s="58" t="s">
        <v>129</v>
      </c>
      <c r="D74" s="107"/>
      <c r="E74" s="107"/>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BM39" activePane="bottomLeft" state="frozen"/>
      <selection pane="topLeft" activeCell="A1" sqref="A1"/>
      <selection pane="bottomLeft" activeCell="G65" sqref="G65"/>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33" t="s">
        <v>412</v>
      </c>
      <c r="B1" s="733"/>
      <c r="C1" s="733"/>
      <c r="D1" s="733"/>
      <c r="E1" s="733"/>
      <c r="F1" s="733"/>
      <c r="G1" s="733"/>
    </row>
    <row r="2" spans="1:7" s="52" customFormat="1" ht="15.75">
      <c r="A2" s="734" t="s">
        <v>736</v>
      </c>
      <c r="B2" s="735"/>
      <c r="C2" s="757" t="s">
        <v>571</v>
      </c>
      <c r="D2" s="758"/>
      <c r="E2" s="758"/>
      <c r="F2" s="758"/>
      <c r="G2" s="759"/>
    </row>
    <row r="3" spans="1:7" s="53" customFormat="1" ht="16.5" customHeight="1">
      <c r="A3" s="734" t="s">
        <v>737</v>
      </c>
      <c r="B3" s="735"/>
      <c r="C3" s="757" t="s">
        <v>572</v>
      </c>
      <c r="D3" s="758"/>
      <c r="E3" s="758"/>
      <c r="F3" s="758"/>
      <c r="G3" s="759"/>
    </row>
    <row r="4" spans="1:7" s="53" customFormat="1" ht="16.5" customHeight="1">
      <c r="A4" s="750" t="s">
        <v>836</v>
      </c>
      <c r="B4" s="750"/>
      <c r="C4" s="653" t="str">
        <f>IF(ISBLANK(Ročná_správa!B12),"  ",Ročná_správa!B12)</f>
        <v>STP akciová spoločnosť Michalovce </v>
      </c>
      <c r="D4" s="755"/>
      <c r="E4" s="755"/>
      <c r="F4" s="755"/>
      <c r="G4" s="756"/>
    </row>
    <row r="5" spans="1:7" s="53" customFormat="1" ht="15.75">
      <c r="A5" s="750" t="s">
        <v>697</v>
      </c>
      <c r="B5" s="751"/>
      <c r="C5" s="653" t="str">
        <f>IF(ISBLANK(Ročná_správa!E6),"  ",Ročná_správa!E6)</f>
        <v>31650058</v>
      </c>
      <c r="D5" s="374"/>
      <c r="E5" s="374"/>
      <c r="F5" s="374"/>
      <c r="G5" s="375"/>
    </row>
    <row r="7" spans="1:7" ht="9.75">
      <c r="A7" s="741" t="s">
        <v>614</v>
      </c>
      <c r="B7" s="742" t="s">
        <v>683</v>
      </c>
      <c r="C7" s="742" t="s">
        <v>624</v>
      </c>
      <c r="D7" s="764" t="s">
        <v>413</v>
      </c>
      <c r="E7" s="764"/>
      <c r="F7" s="124"/>
      <c r="G7" s="760" t="s">
        <v>415</v>
      </c>
    </row>
    <row r="8" spans="1:7" ht="29.25">
      <c r="A8" s="762"/>
      <c r="B8" s="763"/>
      <c r="C8" s="763"/>
      <c r="D8" s="72" t="s">
        <v>854</v>
      </c>
      <c r="E8" s="72" t="s">
        <v>414</v>
      </c>
      <c r="F8" s="124"/>
      <c r="G8" s="761"/>
    </row>
    <row r="9" spans="1:7" ht="9.75">
      <c r="A9" s="215" t="s">
        <v>813</v>
      </c>
      <c r="B9" s="214" t="s">
        <v>130</v>
      </c>
      <c r="C9" s="215" t="s">
        <v>777</v>
      </c>
      <c r="D9" s="298">
        <v>33229</v>
      </c>
      <c r="E9" s="298">
        <v>20890</v>
      </c>
      <c r="F9" s="300"/>
      <c r="G9" s="298">
        <v>26500</v>
      </c>
    </row>
    <row r="10" spans="1:7" ht="9.75">
      <c r="A10" s="215" t="s">
        <v>829</v>
      </c>
      <c r="B10" s="214" t="s">
        <v>131</v>
      </c>
      <c r="C10" s="215" t="s">
        <v>778</v>
      </c>
      <c r="D10" s="298">
        <f>SUM(D11:D17)</f>
        <v>33229</v>
      </c>
      <c r="E10" s="298">
        <v>20890</v>
      </c>
      <c r="F10" s="300"/>
      <c r="G10" s="298">
        <f>SUM(G11+G12+G13+G14+G15+G16+G17)</f>
        <v>26500</v>
      </c>
    </row>
    <row r="11" spans="1:7" ht="9.75">
      <c r="A11" s="58" t="s">
        <v>811</v>
      </c>
      <c r="B11" s="73" t="s">
        <v>648</v>
      </c>
      <c r="C11" s="58" t="s">
        <v>779</v>
      </c>
      <c r="D11" s="107"/>
      <c r="E11" s="107"/>
      <c r="F11" s="299"/>
      <c r="G11" s="107"/>
    </row>
    <row r="12" spans="1:7" ht="9.75">
      <c r="A12" s="58" t="s">
        <v>672</v>
      </c>
      <c r="B12" s="74" t="s">
        <v>181</v>
      </c>
      <c r="C12" s="58" t="s">
        <v>780</v>
      </c>
      <c r="D12" s="107"/>
      <c r="E12" s="107"/>
      <c r="F12" s="299"/>
      <c r="G12" s="107"/>
    </row>
    <row r="13" spans="1:7" ht="9.75">
      <c r="A13" s="58" t="s">
        <v>673</v>
      </c>
      <c r="B13" s="74" t="s">
        <v>132</v>
      </c>
      <c r="C13" s="58" t="s">
        <v>797</v>
      </c>
      <c r="D13" s="107">
        <v>33229</v>
      </c>
      <c r="E13" s="107">
        <v>20890</v>
      </c>
      <c r="F13" s="299"/>
      <c r="G13" s="107">
        <v>26500</v>
      </c>
    </row>
    <row r="14" spans="1:7" ht="9.75">
      <c r="A14" s="58" t="s">
        <v>674</v>
      </c>
      <c r="B14" s="74" t="s">
        <v>650</v>
      </c>
      <c r="C14" s="58" t="s">
        <v>798</v>
      </c>
      <c r="D14" s="107"/>
      <c r="E14" s="107"/>
      <c r="F14" s="299"/>
      <c r="G14" s="107"/>
    </row>
    <row r="15" spans="1:7" ht="9.75">
      <c r="A15" s="58" t="s">
        <v>832</v>
      </c>
      <c r="B15" s="74" t="s">
        <v>651</v>
      </c>
      <c r="C15" s="58" t="s">
        <v>799</v>
      </c>
      <c r="D15" s="107"/>
      <c r="E15" s="107"/>
      <c r="F15" s="299"/>
      <c r="G15" s="107"/>
    </row>
    <row r="16" spans="1:7" ht="19.5">
      <c r="A16" s="58" t="s">
        <v>675</v>
      </c>
      <c r="B16" s="74" t="s">
        <v>133</v>
      </c>
      <c r="C16" s="58" t="s">
        <v>800</v>
      </c>
      <c r="D16" s="107"/>
      <c r="E16" s="107"/>
      <c r="F16" s="299"/>
      <c r="G16" s="107"/>
    </row>
    <row r="17" spans="1:7" ht="9.75">
      <c r="A17" s="58" t="s">
        <v>676</v>
      </c>
      <c r="B17" s="74" t="s">
        <v>659</v>
      </c>
      <c r="C17" s="58" t="s">
        <v>801</v>
      </c>
      <c r="D17" s="107"/>
      <c r="E17" s="107"/>
      <c r="F17" s="299"/>
      <c r="G17" s="107"/>
    </row>
    <row r="18" spans="1:7" ht="9.75">
      <c r="A18" s="215" t="s">
        <v>829</v>
      </c>
      <c r="B18" s="214" t="s">
        <v>182</v>
      </c>
      <c r="C18" s="215" t="s">
        <v>16</v>
      </c>
      <c r="D18" s="298">
        <f>SUM(D19+D20+D21+D22+D23+D28+D29+D32+D33+D34)</f>
        <v>31510</v>
      </c>
      <c r="E18" s="298">
        <v>24090</v>
      </c>
      <c r="F18" s="300"/>
      <c r="G18" s="298">
        <f>SUM(G19+G20+G21+G22+G23+G28+G29+G32+G33+G34)</f>
        <v>22844</v>
      </c>
    </row>
    <row r="19" spans="1:7" ht="9.75">
      <c r="A19" s="58" t="s">
        <v>721</v>
      </c>
      <c r="B19" s="74" t="s">
        <v>649</v>
      </c>
      <c r="C19" s="58" t="s">
        <v>17</v>
      </c>
      <c r="D19" s="107"/>
      <c r="E19" s="107"/>
      <c r="F19" s="299"/>
      <c r="G19" s="107"/>
    </row>
    <row r="20" spans="1:7" ht="9.75">
      <c r="A20" s="58" t="s">
        <v>722</v>
      </c>
      <c r="B20" s="74" t="s">
        <v>652</v>
      </c>
      <c r="C20" s="58" t="s">
        <v>18</v>
      </c>
      <c r="D20" s="107">
        <v>10234</v>
      </c>
      <c r="E20" s="107">
        <v>6311</v>
      </c>
      <c r="F20" s="299"/>
      <c r="G20" s="107">
        <v>9120</v>
      </c>
    </row>
    <row r="21" spans="1:7" ht="9.75">
      <c r="A21" s="58" t="s">
        <v>732</v>
      </c>
      <c r="B21" s="74" t="s">
        <v>134</v>
      </c>
      <c r="C21" s="58" t="s">
        <v>19</v>
      </c>
      <c r="D21" s="107"/>
      <c r="E21" s="107"/>
      <c r="F21" s="299"/>
      <c r="G21" s="107"/>
    </row>
    <row r="22" spans="1:7" ht="9.75">
      <c r="A22" s="58" t="s">
        <v>740</v>
      </c>
      <c r="B22" s="74" t="s">
        <v>653</v>
      </c>
      <c r="C22" s="58" t="s">
        <v>20</v>
      </c>
      <c r="D22" s="107">
        <v>9975</v>
      </c>
      <c r="E22" s="107">
        <v>2378</v>
      </c>
      <c r="F22" s="299"/>
      <c r="G22" s="107">
        <v>8350</v>
      </c>
    </row>
    <row r="23" spans="1:7" ht="9.75">
      <c r="A23" s="58" t="s">
        <v>807</v>
      </c>
      <c r="B23" s="74" t="s">
        <v>135</v>
      </c>
      <c r="C23" s="58" t="s">
        <v>21</v>
      </c>
      <c r="D23" s="107">
        <v>6028</v>
      </c>
      <c r="E23" s="107">
        <v>6994</v>
      </c>
      <c r="F23" s="299"/>
      <c r="G23" s="107"/>
    </row>
    <row r="24" spans="1:7" ht="9.75">
      <c r="A24" s="58" t="s">
        <v>136</v>
      </c>
      <c r="B24" s="74" t="s">
        <v>654</v>
      </c>
      <c r="C24" s="58" t="s">
        <v>22</v>
      </c>
      <c r="D24" s="107">
        <v>4822</v>
      </c>
      <c r="E24" s="107">
        <v>5315</v>
      </c>
      <c r="F24" s="299"/>
      <c r="G24" s="107">
        <v>4950</v>
      </c>
    </row>
    <row r="25" spans="1:7" ht="9.75">
      <c r="A25" s="58" t="s">
        <v>625</v>
      </c>
      <c r="B25" s="74" t="s">
        <v>655</v>
      </c>
      <c r="C25" s="58" t="s">
        <v>23</v>
      </c>
      <c r="D25" s="107"/>
      <c r="E25" s="107"/>
      <c r="F25" s="299"/>
      <c r="G25" s="107"/>
    </row>
    <row r="26" spans="1:7" ht="9.75">
      <c r="A26" s="58" t="s">
        <v>733</v>
      </c>
      <c r="B26" s="74" t="s">
        <v>4</v>
      </c>
      <c r="C26" s="58" t="s">
        <v>24</v>
      </c>
      <c r="D26" s="107">
        <v>1206</v>
      </c>
      <c r="E26" s="107">
        <v>1679</v>
      </c>
      <c r="F26" s="299"/>
      <c r="G26" s="107">
        <v>1240</v>
      </c>
    </row>
    <row r="27" spans="1:7" ht="9.75">
      <c r="A27" s="58" t="s">
        <v>734</v>
      </c>
      <c r="B27" s="74" t="s">
        <v>656</v>
      </c>
      <c r="C27" s="58" t="s">
        <v>25</v>
      </c>
      <c r="D27" s="107"/>
      <c r="E27" s="107"/>
      <c r="F27" s="299"/>
      <c r="G27" s="107"/>
    </row>
    <row r="28" spans="1:7" ht="9.75">
      <c r="A28" s="58" t="s">
        <v>808</v>
      </c>
      <c r="B28" s="74" t="s">
        <v>657</v>
      </c>
      <c r="C28" s="58" t="s">
        <v>26</v>
      </c>
      <c r="D28" s="107">
        <v>1812</v>
      </c>
      <c r="E28" s="107">
        <v>2113</v>
      </c>
      <c r="F28" s="299"/>
      <c r="G28" s="107">
        <v>1900</v>
      </c>
    </row>
    <row r="29" spans="1:7" ht="19.5">
      <c r="A29" s="58" t="s">
        <v>809</v>
      </c>
      <c r="B29" s="74" t="s">
        <v>211</v>
      </c>
      <c r="C29" s="58" t="s">
        <v>417</v>
      </c>
      <c r="D29" s="107">
        <v>3124</v>
      </c>
      <c r="E29" s="107">
        <v>6058</v>
      </c>
      <c r="F29" s="299"/>
      <c r="G29" s="107">
        <f>SUM(G30+G31)</f>
        <v>3124</v>
      </c>
    </row>
    <row r="30" spans="1:7" ht="19.5">
      <c r="A30" s="58" t="s">
        <v>137</v>
      </c>
      <c r="B30" s="74" t="s">
        <v>138</v>
      </c>
      <c r="C30" s="58" t="s">
        <v>418</v>
      </c>
      <c r="D30" s="107">
        <v>3124</v>
      </c>
      <c r="E30" s="107">
        <v>6058</v>
      </c>
      <c r="F30" s="299"/>
      <c r="G30" s="107">
        <v>3124</v>
      </c>
    </row>
    <row r="31" spans="1:7" ht="19.5">
      <c r="A31" s="58" t="s">
        <v>625</v>
      </c>
      <c r="B31" s="74" t="s">
        <v>139</v>
      </c>
      <c r="C31" s="58" t="s">
        <v>419</v>
      </c>
      <c r="D31" s="107"/>
      <c r="E31" s="107"/>
      <c r="F31" s="299"/>
      <c r="G31" s="107"/>
    </row>
    <row r="32" spans="1:7" ht="9.75">
      <c r="A32" s="58" t="s">
        <v>810</v>
      </c>
      <c r="B32" s="74" t="s">
        <v>658</v>
      </c>
      <c r="C32" s="58" t="s">
        <v>420</v>
      </c>
      <c r="D32" s="107"/>
      <c r="E32" s="107"/>
      <c r="F32" s="299"/>
      <c r="G32" s="107"/>
    </row>
    <row r="33" spans="1:7" ht="9.75">
      <c r="A33" s="58" t="s">
        <v>811</v>
      </c>
      <c r="B33" s="74" t="s">
        <v>140</v>
      </c>
      <c r="C33" s="58" t="s">
        <v>421</v>
      </c>
      <c r="D33" s="107"/>
      <c r="E33" s="107"/>
      <c r="F33" s="299"/>
      <c r="G33" s="107"/>
    </row>
    <row r="34" spans="1:7" ht="9.75">
      <c r="A34" s="58" t="s">
        <v>812</v>
      </c>
      <c r="B34" s="74" t="s">
        <v>660</v>
      </c>
      <c r="C34" s="58" t="s">
        <v>422</v>
      </c>
      <c r="D34" s="107">
        <v>337</v>
      </c>
      <c r="E34" s="107">
        <v>236</v>
      </c>
      <c r="F34" s="299"/>
      <c r="G34" s="107">
        <v>350</v>
      </c>
    </row>
    <row r="35" spans="1:7" ht="9.75">
      <c r="A35" s="217" t="s">
        <v>833</v>
      </c>
      <c r="B35" s="217" t="s">
        <v>671</v>
      </c>
      <c r="C35" s="215" t="s">
        <v>423</v>
      </c>
      <c r="D35" s="298">
        <f>SUM(D10-D18)</f>
        <v>1719</v>
      </c>
      <c r="E35" s="298">
        <v>-3200</v>
      </c>
      <c r="F35" s="301"/>
      <c r="G35" s="298">
        <f>SUM(G10-G18)</f>
        <v>3656</v>
      </c>
    </row>
    <row r="36" spans="1:7" ht="9.75">
      <c r="A36" s="213" t="s">
        <v>813</v>
      </c>
      <c r="B36" s="217" t="s">
        <v>670</v>
      </c>
      <c r="C36" s="215" t="s">
        <v>424</v>
      </c>
      <c r="D36" s="298">
        <f>SUM(D11+D12+D13+D14+D15)-(D19+D20+D21+D22)</f>
        <v>13020</v>
      </c>
      <c r="E36" s="298">
        <v>12201</v>
      </c>
      <c r="F36" s="300"/>
      <c r="G36" s="298">
        <f>SUM(G11+G12+G13+G14+G15)-(G19+G20+G21+G22)</f>
        <v>9030</v>
      </c>
    </row>
    <row r="37" spans="1:7" ht="9.75">
      <c r="A37" s="213" t="s">
        <v>829</v>
      </c>
      <c r="B37" s="217" t="s">
        <v>141</v>
      </c>
      <c r="C37" s="215" t="s">
        <v>425</v>
      </c>
      <c r="D37" s="298">
        <f>SUM(D38+D39+D43+D47+D50+D51+D52)</f>
        <v>2</v>
      </c>
      <c r="E37" s="298">
        <v>2</v>
      </c>
      <c r="F37" s="300"/>
      <c r="G37" s="298">
        <f>SUM(G38+G39+G43+G47+G50+G51+G52)</f>
        <v>2</v>
      </c>
    </row>
    <row r="38" spans="1:7" ht="9.75">
      <c r="A38" s="58" t="s">
        <v>209</v>
      </c>
      <c r="B38" s="74" t="s">
        <v>661</v>
      </c>
      <c r="C38" s="58" t="s">
        <v>426</v>
      </c>
      <c r="D38" s="107"/>
      <c r="E38" s="107"/>
      <c r="F38" s="299"/>
      <c r="G38" s="107"/>
    </row>
    <row r="39" spans="1:7" ht="9.75">
      <c r="A39" s="58" t="s">
        <v>815</v>
      </c>
      <c r="B39" s="74" t="s">
        <v>189</v>
      </c>
      <c r="C39" s="58" t="s">
        <v>427</v>
      </c>
      <c r="D39" s="306">
        <f>SUM(D40+D41+D42)</f>
        <v>0</v>
      </c>
      <c r="E39" s="306">
        <f>SUM(E40+E41+E42)</f>
        <v>0</v>
      </c>
      <c r="F39" s="299"/>
      <c r="G39" s="306">
        <f>SUM(G40+G41+G42)</f>
        <v>0</v>
      </c>
    </row>
    <row r="40" spans="1:7" ht="9.75">
      <c r="A40" s="58" t="s">
        <v>142</v>
      </c>
      <c r="B40" s="74" t="s">
        <v>143</v>
      </c>
      <c r="C40" s="58" t="s">
        <v>428</v>
      </c>
      <c r="D40" s="107"/>
      <c r="E40" s="107"/>
      <c r="F40" s="299"/>
      <c r="G40" s="107"/>
    </row>
    <row r="41" spans="1:7" ht="19.5">
      <c r="A41" s="58" t="s">
        <v>625</v>
      </c>
      <c r="B41" s="74" t="s">
        <v>144</v>
      </c>
      <c r="C41" s="58" t="s">
        <v>429</v>
      </c>
      <c r="D41" s="107"/>
      <c r="E41" s="107"/>
      <c r="F41" s="299"/>
      <c r="G41" s="107"/>
    </row>
    <row r="42" spans="1:7" ht="9.75">
      <c r="A42" s="58" t="s">
        <v>733</v>
      </c>
      <c r="B42" s="74" t="s">
        <v>145</v>
      </c>
      <c r="C42" s="58" t="s">
        <v>430</v>
      </c>
      <c r="D42" s="107"/>
      <c r="E42" s="107"/>
      <c r="F42" s="299"/>
      <c r="G42" s="107"/>
    </row>
    <row r="43" spans="1:7" ht="9.75">
      <c r="A43" s="58" t="s">
        <v>677</v>
      </c>
      <c r="B43" s="279" t="s">
        <v>146</v>
      </c>
      <c r="C43" s="58" t="s">
        <v>431</v>
      </c>
      <c r="D43" s="306">
        <f>SUM(D44+D45+D46)</f>
        <v>0</v>
      </c>
      <c r="E43" s="306"/>
      <c r="F43" s="299"/>
      <c r="G43" s="306">
        <f>SUM(G44+G45+G46)</f>
        <v>0</v>
      </c>
    </row>
    <row r="44" spans="1:7" ht="19.5">
      <c r="A44" s="58" t="s">
        <v>147</v>
      </c>
      <c r="B44" s="74" t="s">
        <v>148</v>
      </c>
      <c r="C44" s="58" t="s">
        <v>432</v>
      </c>
      <c r="D44" s="306"/>
      <c r="E44" s="107"/>
      <c r="F44" s="299"/>
      <c r="G44" s="107"/>
    </row>
    <row r="45" spans="1:7" ht="19.5">
      <c r="A45" s="58" t="s">
        <v>625</v>
      </c>
      <c r="B45" s="74" t="s">
        <v>149</v>
      </c>
      <c r="C45" s="58" t="s">
        <v>212</v>
      </c>
      <c r="D45" s="107"/>
      <c r="E45" s="107"/>
      <c r="F45" s="299"/>
      <c r="G45" s="107"/>
    </row>
    <row r="46" spans="1:7" ht="9.75">
      <c r="A46" s="58" t="s">
        <v>733</v>
      </c>
      <c r="B46" s="74" t="s">
        <v>150</v>
      </c>
      <c r="C46" s="58" t="s">
        <v>213</v>
      </c>
      <c r="D46" s="107"/>
      <c r="E46" s="107"/>
      <c r="F46" s="299"/>
      <c r="G46" s="107"/>
    </row>
    <row r="47" spans="1:7" ht="9.75">
      <c r="A47" s="58" t="s">
        <v>678</v>
      </c>
      <c r="B47" s="74" t="s">
        <v>664</v>
      </c>
      <c r="C47" s="58" t="s">
        <v>214</v>
      </c>
      <c r="D47" s="306">
        <f>SUM(D48+D49)</f>
        <v>2</v>
      </c>
      <c r="E47" s="306">
        <v>2</v>
      </c>
      <c r="F47" s="299"/>
      <c r="G47" s="306">
        <v>2</v>
      </c>
    </row>
    <row r="48" spans="1:7" ht="9.75">
      <c r="A48" s="58" t="s">
        <v>151</v>
      </c>
      <c r="B48" s="74" t="s">
        <v>152</v>
      </c>
      <c r="C48" s="58" t="s">
        <v>215</v>
      </c>
      <c r="D48" s="107"/>
      <c r="E48" s="107"/>
      <c r="F48" s="299"/>
      <c r="G48" s="107"/>
    </row>
    <row r="49" spans="1:7" ht="9.75">
      <c r="A49" s="58" t="s">
        <v>625</v>
      </c>
      <c r="B49" s="74" t="s">
        <v>153</v>
      </c>
      <c r="C49" s="58" t="s">
        <v>216</v>
      </c>
      <c r="D49" s="107">
        <v>2</v>
      </c>
      <c r="E49" s="107">
        <v>2</v>
      </c>
      <c r="F49" s="299"/>
      <c r="G49" s="107">
        <v>2</v>
      </c>
    </row>
    <row r="50" spans="1:7" ht="9.75">
      <c r="A50" s="58" t="s">
        <v>679</v>
      </c>
      <c r="B50" s="74" t="s">
        <v>666</v>
      </c>
      <c r="C50" s="58" t="s">
        <v>217</v>
      </c>
      <c r="D50" s="107"/>
      <c r="E50" s="107"/>
      <c r="F50" s="299"/>
      <c r="G50" s="107"/>
    </row>
    <row r="51" spans="1:7" ht="9.75">
      <c r="A51" s="58" t="s">
        <v>680</v>
      </c>
      <c r="B51" s="74" t="s">
        <v>154</v>
      </c>
      <c r="C51" s="58" t="s">
        <v>218</v>
      </c>
      <c r="D51" s="107"/>
      <c r="E51" s="107"/>
      <c r="F51" s="299"/>
      <c r="G51" s="107"/>
    </row>
    <row r="52" spans="1:7" ht="9.75">
      <c r="A52" s="58" t="s">
        <v>681</v>
      </c>
      <c r="B52" s="74" t="s">
        <v>668</v>
      </c>
      <c r="C52" s="58" t="s">
        <v>219</v>
      </c>
      <c r="D52" s="107"/>
      <c r="E52" s="107"/>
      <c r="F52" s="299"/>
      <c r="G52" s="107"/>
    </row>
    <row r="53" spans="1:7" ht="9.75">
      <c r="A53" s="215" t="s">
        <v>829</v>
      </c>
      <c r="B53" s="217" t="s">
        <v>155</v>
      </c>
      <c r="C53" s="215" t="s">
        <v>220</v>
      </c>
      <c r="D53" s="298">
        <f>SUM(D54+D55+D56+D57+D60+D61+D62)</f>
        <v>168</v>
      </c>
      <c r="E53" s="298">
        <v>165</v>
      </c>
      <c r="F53" s="300"/>
      <c r="G53" s="298">
        <f>SUM(G54+G55+G56+G57+G60+G61+G62)</f>
        <v>175</v>
      </c>
    </row>
    <row r="54" spans="1:7" ht="9.75">
      <c r="A54" s="303" t="s">
        <v>814</v>
      </c>
      <c r="B54" s="74" t="s">
        <v>662</v>
      </c>
      <c r="C54" s="58" t="s">
        <v>221</v>
      </c>
      <c r="D54" s="107"/>
      <c r="E54" s="107"/>
      <c r="F54" s="299"/>
      <c r="G54" s="107"/>
    </row>
    <row r="55" spans="1:7" ht="9.75">
      <c r="A55" s="303" t="s">
        <v>816</v>
      </c>
      <c r="B55" s="74" t="s">
        <v>663</v>
      </c>
      <c r="C55" s="58" t="s">
        <v>222</v>
      </c>
      <c r="D55" s="107"/>
      <c r="E55" s="107"/>
      <c r="F55" s="299"/>
      <c r="G55" s="107"/>
    </row>
    <row r="56" spans="1:7" ht="9.75">
      <c r="A56" s="303" t="s">
        <v>817</v>
      </c>
      <c r="B56" s="74" t="s">
        <v>156</v>
      </c>
      <c r="C56" s="58" t="s">
        <v>223</v>
      </c>
      <c r="D56" s="107"/>
      <c r="E56" s="107"/>
      <c r="F56" s="299"/>
      <c r="G56" s="107"/>
    </row>
    <row r="57" spans="1:7" ht="9.75">
      <c r="A57" s="303" t="s">
        <v>818</v>
      </c>
      <c r="B57" s="74" t="s">
        <v>665</v>
      </c>
      <c r="C57" s="58" t="s">
        <v>224</v>
      </c>
      <c r="D57" s="107"/>
      <c r="E57" s="107"/>
      <c r="F57" s="299"/>
      <c r="G57" s="107"/>
    </row>
    <row r="58" spans="1:7" ht="9.75">
      <c r="A58" s="303" t="s">
        <v>157</v>
      </c>
      <c r="B58" s="74" t="s">
        <v>158</v>
      </c>
      <c r="C58" s="58" t="s">
        <v>822</v>
      </c>
      <c r="D58" s="107"/>
      <c r="E58" s="107"/>
      <c r="F58" s="299"/>
      <c r="G58" s="107"/>
    </row>
    <row r="59" spans="1:7" ht="9.75">
      <c r="A59" s="303" t="s">
        <v>625</v>
      </c>
      <c r="B59" s="74" t="s">
        <v>159</v>
      </c>
      <c r="C59" s="58" t="s">
        <v>824</v>
      </c>
      <c r="D59" s="107"/>
      <c r="E59" s="107"/>
      <c r="F59" s="299"/>
      <c r="G59" s="107"/>
    </row>
    <row r="60" spans="1:7" ht="9.75">
      <c r="A60" s="303" t="s">
        <v>819</v>
      </c>
      <c r="B60" s="74" t="s">
        <v>667</v>
      </c>
      <c r="C60" s="58" t="s">
        <v>825</v>
      </c>
      <c r="D60" s="107"/>
      <c r="E60" s="107"/>
      <c r="F60" s="299"/>
      <c r="G60" s="107"/>
    </row>
    <row r="61" spans="1:7" ht="9.75">
      <c r="A61" s="303" t="s">
        <v>820</v>
      </c>
      <c r="B61" s="74" t="s">
        <v>210</v>
      </c>
      <c r="C61" s="58" t="s">
        <v>826</v>
      </c>
      <c r="D61" s="107"/>
      <c r="E61" s="107"/>
      <c r="F61" s="299"/>
      <c r="G61" s="107"/>
    </row>
    <row r="62" spans="1:7" ht="9.75">
      <c r="A62" s="303" t="s">
        <v>160</v>
      </c>
      <c r="B62" s="74" t="s">
        <v>669</v>
      </c>
      <c r="C62" s="58" t="s">
        <v>827</v>
      </c>
      <c r="D62" s="107">
        <v>168</v>
      </c>
      <c r="E62" s="107">
        <v>165</v>
      </c>
      <c r="F62" s="299"/>
      <c r="G62" s="107">
        <v>175</v>
      </c>
    </row>
    <row r="63" spans="1:7" ht="9.75">
      <c r="A63" s="213" t="s">
        <v>833</v>
      </c>
      <c r="B63" s="217" t="s">
        <v>786</v>
      </c>
      <c r="C63" s="215" t="s">
        <v>828</v>
      </c>
      <c r="D63" s="298">
        <f>D37-D53</f>
        <v>-166</v>
      </c>
      <c r="E63" s="298">
        <v>-163</v>
      </c>
      <c r="F63" s="300"/>
      <c r="G63" s="298">
        <v>-173</v>
      </c>
    </row>
    <row r="64" spans="1:7" ht="9.75">
      <c r="A64" s="213" t="s">
        <v>161</v>
      </c>
      <c r="B64" s="217" t="s">
        <v>416</v>
      </c>
      <c r="C64" s="215" t="s">
        <v>830</v>
      </c>
      <c r="D64" s="298">
        <f>SUM(D35+D63)</f>
        <v>1553</v>
      </c>
      <c r="E64" s="298">
        <v>-3363</v>
      </c>
      <c r="F64" s="300"/>
      <c r="G64" s="298">
        <v>3483</v>
      </c>
    </row>
    <row r="65" spans="1:7" ht="9.75">
      <c r="A65" s="303" t="s">
        <v>821</v>
      </c>
      <c r="B65" s="74" t="s">
        <v>162</v>
      </c>
      <c r="C65" s="58" t="s">
        <v>831</v>
      </c>
      <c r="D65" s="307">
        <f>SUM(D66+D67)</f>
        <v>960</v>
      </c>
      <c r="E65" s="307">
        <v>960</v>
      </c>
      <c r="F65" s="299"/>
      <c r="G65" s="307">
        <f>SUM(G66+G67)</f>
        <v>960</v>
      </c>
    </row>
    <row r="66" spans="1:7" ht="9.75">
      <c r="A66" s="303" t="s">
        <v>163</v>
      </c>
      <c r="B66" s="74" t="s">
        <v>164</v>
      </c>
      <c r="C66" s="58" t="s">
        <v>433</v>
      </c>
      <c r="D66" s="107">
        <v>960</v>
      </c>
      <c r="E66" s="107">
        <v>960</v>
      </c>
      <c r="F66" s="299"/>
      <c r="G66" s="107">
        <v>960</v>
      </c>
    </row>
    <row r="67" spans="1:7" ht="9.75">
      <c r="A67" s="303" t="s">
        <v>625</v>
      </c>
      <c r="B67" s="74" t="s">
        <v>165</v>
      </c>
      <c r="C67" s="58" t="s">
        <v>434</v>
      </c>
      <c r="D67" s="107"/>
      <c r="E67" s="107"/>
      <c r="F67" s="299"/>
      <c r="G67" s="107"/>
    </row>
    <row r="68" spans="1:7" ht="9.75">
      <c r="A68" s="303" t="s">
        <v>823</v>
      </c>
      <c r="B68" s="74" t="s">
        <v>166</v>
      </c>
      <c r="C68" s="58" t="s">
        <v>435</v>
      </c>
      <c r="D68" s="107"/>
      <c r="E68" s="107"/>
      <c r="F68" s="299"/>
      <c r="G68" s="107"/>
    </row>
    <row r="69" spans="1:7" ht="9.75">
      <c r="A69" s="215" t="s">
        <v>833</v>
      </c>
      <c r="B69" s="75" t="s">
        <v>402</v>
      </c>
      <c r="C69" s="215" t="s">
        <v>436</v>
      </c>
      <c r="D69" s="278">
        <f>D64-D65-D68</f>
        <v>593</v>
      </c>
      <c r="E69" s="278">
        <v>-4323</v>
      </c>
      <c r="F69" s="302"/>
      <c r="G69" s="278">
        <f>G64-G65-G68</f>
        <v>2523</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B1">
      <pane ySplit="10" topLeftCell="BM83" activePane="bottomLeft" state="frozen"/>
      <selection pane="topLeft" activeCell="A1" sqref="A1"/>
      <selection pane="bottomLeft" activeCell="E90" sqref="E90"/>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76" t="s">
        <v>839</v>
      </c>
      <c r="B1" s="776"/>
      <c r="C1" s="776"/>
      <c r="D1" s="776"/>
      <c r="E1" s="776"/>
    </row>
    <row r="2" spans="1:5" ht="12" thickBot="1">
      <c r="A2" s="777" t="s">
        <v>840</v>
      </c>
      <c r="B2" s="777"/>
      <c r="C2" s="777"/>
      <c r="D2" s="777"/>
      <c r="E2" s="777"/>
    </row>
    <row r="3" spans="1:5" ht="15.75">
      <c r="A3" s="734" t="s">
        <v>736</v>
      </c>
      <c r="B3" s="786"/>
      <c r="C3" s="743" t="s">
        <v>571</v>
      </c>
      <c r="D3" s="787"/>
      <c r="E3" s="788"/>
    </row>
    <row r="4" spans="1:7" ht="15.75">
      <c r="A4" s="734" t="s">
        <v>738</v>
      </c>
      <c r="B4" s="786"/>
      <c r="C4" s="743" t="s">
        <v>572</v>
      </c>
      <c r="D4" s="787"/>
      <c r="E4" s="788"/>
      <c r="F4" s="145"/>
      <c r="G4" s="145"/>
    </row>
    <row r="5" spans="1:5" s="77" customFormat="1" ht="15.75">
      <c r="A5" s="778" t="s">
        <v>836</v>
      </c>
      <c r="B5" s="778"/>
      <c r="C5" s="781" t="str">
        <f>IF(ISBLANK(Ročná_správa!B12),"  ",Ročná_správa!B12)</f>
        <v>STP akciová spoločnosť Michalovce </v>
      </c>
      <c r="D5" s="782"/>
      <c r="E5" s="783"/>
    </row>
    <row r="6" spans="1:5" s="77" customFormat="1" ht="15.75">
      <c r="A6" s="778" t="s">
        <v>697</v>
      </c>
      <c r="B6" s="778"/>
      <c r="C6" s="653" t="str">
        <f>IF(ISBLANK(Ročná_správa!E6),"  ",Ročná_správa!E6)</f>
        <v>31650058</v>
      </c>
      <c r="D6" s="755"/>
      <c r="E6" s="756"/>
    </row>
    <row r="7" spans="1:5" ht="12" thickBot="1">
      <c r="A7" s="78"/>
      <c r="B7" s="78"/>
      <c r="C7" s="79"/>
      <c r="D7" s="80"/>
      <c r="E7" s="80"/>
    </row>
    <row r="8" spans="1:5" ht="18.75" customHeight="1">
      <c r="A8" s="789" t="s">
        <v>742</v>
      </c>
      <c r="B8" s="794" t="s">
        <v>841</v>
      </c>
      <c r="C8" s="795"/>
      <c r="D8" s="792" t="s">
        <v>938</v>
      </c>
      <c r="E8" s="793"/>
    </row>
    <row r="9" spans="1:5" ht="11.25">
      <c r="A9" s="790"/>
      <c r="B9" s="796"/>
      <c r="C9" s="797"/>
      <c r="D9" s="779" t="s">
        <v>806</v>
      </c>
      <c r="E9" s="779" t="s">
        <v>713</v>
      </c>
    </row>
    <row r="10" spans="1:5" ht="48" customHeight="1" thickBot="1">
      <c r="A10" s="791"/>
      <c r="B10" s="798"/>
      <c r="C10" s="799"/>
      <c r="D10" s="780"/>
      <c r="E10" s="780"/>
    </row>
    <row r="11" spans="1:5" ht="11.25" customHeight="1">
      <c r="A11" s="81"/>
      <c r="B11" s="784" t="s">
        <v>842</v>
      </c>
      <c r="C11" s="785"/>
      <c r="D11" s="282"/>
      <c r="E11" s="282"/>
    </row>
    <row r="12" spans="1:5" ht="11.25" customHeight="1">
      <c r="A12" s="82" t="s">
        <v>843</v>
      </c>
      <c r="B12" s="765" t="s">
        <v>844</v>
      </c>
      <c r="C12" s="766"/>
      <c r="D12" s="18"/>
      <c r="E12" s="18"/>
    </row>
    <row r="13" spans="1:5" ht="11.25" customHeight="1">
      <c r="A13" s="82" t="s">
        <v>845</v>
      </c>
      <c r="B13" s="765" t="s">
        <v>846</v>
      </c>
      <c r="C13" s="766"/>
      <c r="D13" s="18"/>
      <c r="E13" s="18"/>
    </row>
    <row r="14" spans="1:5" ht="11.25" customHeight="1">
      <c r="A14" s="82" t="s">
        <v>847</v>
      </c>
      <c r="B14" s="765" t="s">
        <v>848</v>
      </c>
      <c r="C14" s="766"/>
      <c r="D14" s="18"/>
      <c r="E14" s="18"/>
    </row>
    <row r="15" spans="1:5" ht="11.25" customHeight="1">
      <c r="A15" s="82" t="s">
        <v>849</v>
      </c>
      <c r="B15" s="765" t="s">
        <v>850</v>
      </c>
      <c r="C15" s="766"/>
      <c r="D15" s="18">
        <v>33239</v>
      </c>
      <c r="E15" s="18">
        <v>26486</v>
      </c>
    </row>
    <row r="16" spans="1:5" ht="11.25" customHeight="1">
      <c r="A16" s="82" t="s">
        <v>851</v>
      </c>
      <c r="B16" s="765" t="s">
        <v>852</v>
      </c>
      <c r="C16" s="766"/>
      <c r="D16" s="18">
        <v>-10234</v>
      </c>
      <c r="E16" s="18">
        <v>-6311</v>
      </c>
    </row>
    <row r="17" spans="1:5" ht="11.25" customHeight="1">
      <c r="A17" s="82" t="s">
        <v>853</v>
      </c>
      <c r="B17" s="765" t="s">
        <v>856</v>
      </c>
      <c r="C17" s="766"/>
      <c r="D17" s="18">
        <v>-9975</v>
      </c>
      <c r="E17" s="18">
        <v>-2378</v>
      </c>
    </row>
    <row r="18" spans="1:5" ht="11.25" customHeight="1">
      <c r="A18" s="82" t="s">
        <v>857</v>
      </c>
      <c r="B18" s="765" t="s">
        <v>858</v>
      </c>
      <c r="C18" s="766"/>
      <c r="D18" s="18">
        <v>-6028</v>
      </c>
      <c r="E18" s="18">
        <v>-6994</v>
      </c>
    </row>
    <row r="19" spans="1:5" ht="11.25" customHeight="1">
      <c r="A19" s="82" t="s">
        <v>859</v>
      </c>
      <c r="B19" s="765" t="s">
        <v>860</v>
      </c>
      <c r="C19" s="766"/>
      <c r="D19" s="18">
        <v>-1812</v>
      </c>
      <c r="E19" s="18">
        <v>-2113</v>
      </c>
    </row>
    <row r="20" spans="1:5" ht="11.25" customHeight="1">
      <c r="A20" s="82" t="s">
        <v>861</v>
      </c>
      <c r="B20" s="765" t="s">
        <v>866</v>
      </c>
      <c r="C20" s="766"/>
      <c r="D20" s="18"/>
      <c r="E20" s="18"/>
    </row>
    <row r="21" spans="1:5" ht="11.25" customHeight="1">
      <c r="A21" s="82" t="s">
        <v>867</v>
      </c>
      <c r="B21" s="765" t="s">
        <v>868</v>
      </c>
      <c r="C21" s="766"/>
      <c r="D21" s="18"/>
      <c r="E21" s="18"/>
    </row>
    <row r="22" spans="1:5" ht="11.25" customHeight="1">
      <c r="A22" s="82" t="s">
        <v>869</v>
      </c>
      <c r="B22" s="765" t="s">
        <v>870</v>
      </c>
      <c r="C22" s="766"/>
      <c r="D22" s="18"/>
      <c r="E22" s="18"/>
    </row>
    <row r="23" spans="1:5" ht="11.25" customHeight="1">
      <c r="A23" s="82" t="s">
        <v>871</v>
      </c>
      <c r="B23" s="765" t="s">
        <v>743</v>
      </c>
      <c r="C23" s="766"/>
      <c r="D23" s="18"/>
      <c r="E23" s="18"/>
    </row>
    <row r="24" spans="1:5" ht="22.5" customHeight="1">
      <c r="A24" s="82" t="s">
        <v>872</v>
      </c>
      <c r="B24" s="765" t="s">
        <v>873</v>
      </c>
      <c r="C24" s="766"/>
      <c r="D24" s="19"/>
      <c r="E24" s="19"/>
    </row>
    <row r="25" spans="1:5" ht="22.5" customHeight="1">
      <c r="A25" s="82" t="s">
        <v>874</v>
      </c>
      <c r="B25" s="765" t="s">
        <v>875</v>
      </c>
      <c r="C25" s="766"/>
      <c r="D25" s="18"/>
      <c r="E25" s="18"/>
    </row>
    <row r="26" spans="1:5" ht="22.5" customHeight="1">
      <c r="A26" s="82" t="s">
        <v>876</v>
      </c>
      <c r="B26" s="765" t="s">
        <v>877</v>
      </c>
      <c r="C26" s="766"/>
      <c r="D26" s="18"/>
      <c r="E26" s="18"/>
    </row>
    <row r="27" spans="1:5" ht="22.5" customHeight="1">
      <c r="A27" s="82" t="s">
        <v>878</v>
      </c>
      <c r="B27" s="765" t="s">
        <v>879</v>
      </c>
      <c r="C27" s="766"/>
      <c r="D27" s="18">
        <v>-3067</v>
      </c>
      <c r="E27" s="18">
        <v>-3860</v>
      </c>
    </row>
    <row r="28" spans="1:5" ht="22.5" customHeight="1">
      <c r="A28" s="83" t="s">
        <v>880</v>
      </c>
      <c r="B28" s="767" t="s">
        <v>750</v>
      </c>
      <c r="C28" s="768"/>
      <c r="D28" s="289">
        <f>SUM(D12:D27)</f>
        <v>2123</v>
      </c>
      <c r="E28" s="289">
        <f>SUM(E11:E27)</f>
        <v>4830</v>
      </c>
    </row>
    <row r="29" spans="1:5" ht="11.25" customHeight="1">
      <c r="A29" s="82" t="s">
        <v>881</v>
      </c>
      <c r="B29" s="765" t="s">
        <v>882</v>
      </c>
      <c r="C29" s="766"/>
      <c r="D29" s="18"/>
      <c r="E29" s="18"/>
    </row>
    <row r="30" spans="1:5" ht="11.25" customHeight="1">
      <c r="A30" s="82" t="s">
        <v>883</v>
      </c>
      <c r="B30" s="765" t="s">
        <v>884</v>
      </c>
      <c r="C30" s="766"/>
      <c r="D30" s="18"/>
      <c r="E30" s="18"/>
    </row>
    <row r="31" spans="1:5" ht="11.25" customHeight="1">
      <c r="A31" s="82" t="s">
        <v>887</v>
      </c>
      <c r="B31" s="765" t="s">
        <v>744</v>
      </c>
      <c r="C31" s="766"/>
      <c r="D31" s="18"/>
      <c r="E31" s="18"/>
    </row>
    <row r="32" spans="1:5" ht="22.5" customHeight="1">
      <c r="A32" s="82" t="s">
        <v>888</v>
      </c>
      <c r="B32" s="765" t="s">
        <v>889</v>
      </c>
      <c r="C32" s="766"/>
      <c r="D32" s="18"/>
      <c r="E32" s="18"/>
    </row>
    <row r="33" spans="1:5" s="281" customFormat="1" ht="11.25" customHeight="1">
      <c r="A33" s="280" t="s">
        <v>890</v>
      </c>
      <c r="B33" s="774" t="s">
        <v>749</v>
      </c>
      <c r="C33" s="775"/>
      <c r="D33" s="288">
        <v>2123</v>
      </c>
      <c r="E33" s="288">
        <f>SUM(E11:E27,E29:E32)</f>
        <v>4830</v>
      </c>
    </row>
    <row r="34" spans="1:5" ht="22.5" customHeight="1">
      <c r="A34" s="82" t="s">
        <v>891</v>
      </c>
      <c r="B34" s="765" t="s">
        <v>892</v>
      </c>
      <c r="C34" s="766"/>
      <c r="D34" s="18">
        <v>-960</v>
      </c>
      <c r="E34" s="18"/>
    </row>
    <row r="35" spans="1:5" ht="11.25" customHeight="1">
      <c r="A35" s="82" t="s">
        <v>893</v>
      </c>
      <c r="B35" s="765" t="s">
        <v>167</v>
      </c>
      <c r="C35" s="766"/>
      <c r="D35" s="18"/>
      <c r="E35" s="18"/>
    </row>
    <row r="36" spans="1:5" ht="11.25" customHeight="1">
      <c r="A36" s="82" t="s">
        <v>894</v>
      </c>
      <c r="B36" s="765" t="s">
        <v>168</v>
      </c>
      <c r="C36" s="766"/>
      <c r="D36" s="18"/>
      <c r="E36" s="18"/>
    </row>
    <row r="37" spans="1:5" s="281" customFormat="1" ht="11.25" customHeight="1">
      <c r="A37" s="283" t="s">
        <v>721</v>
      </c>
      <c r="B37" s="774" t="s">
        <v>748</v>
      </c>
      <c r="C37" s="775"/>
      <c r="D37" s="287">
        <v>1163</v>
      </c>
      <c r="E37" s="287">
        <f>SUM(E11:E27,E29:E32,E34:E36)</f>
        <v>4830</v>
      </c>
    </row>
    <row r="38" spans="1:5" ht="11.25">
      <c r="A38" s="770" t="s">
        <v>895</v>
      </c>
      <c r="B38" s="771"/>
      <c r="C38" s="772"/>
      <c r="D38" s="772"/>
      <c r="E38" s="773"/>
    </row>
    <row r="39" spans="1:5" ht="11.25" customHeight="1">
      <c r="A39" s="82" t="s">
        <v>896</v>
      </c>
      <c r="B39" s="765" t="s">
        <v>695</v>
      </c>
      <c r="C39" s="766"/>
      <c r="D39" s="20"/>
      <c r="E39" s="20"/>
    </row>
    <row r="40" spans="1:5" ht="11.25" customHeight="1">
      <c r="A40" s="82" t="s">
        <v>897</v>
      </c>
      <c r="B40" s="765" t="s">
        <v>696</v>
      </c>
      <c r="C40" s="766"/>
      <c r="D40" s="20"/>
      <c r="E40" s="20"/>
    </row>
    <row r="41" spans="1:5" ht="34.5" customHeight="1">
      <c r="A41" s="82" t="s">
        <v>898</v>
      </c>
      <c r="B41" s="765" t="s">
        <v>506</v>
      </c>
      <c r="C41" s="766"/>
      <c r="D41" s="20"/>
      <c r="E41" s="20"/>
    </row>
    <row r="42" spans="1:5" ht="11.25" customHeight="1">
      <c r="A42" s="82" t="s">
        <v>899</v>
      </c>
      <c r="B42" s="765" t="s">
        <v>900</v>
      </c>
      <c r="C42" s="766"/>
      <c r="D42" s="20"/>
      <c r="E42" s="20"/>
    </row>
    <row r="43" spans="1:5" ht="11.25" customHeight="1">
      <c r="A43" s="82" t="s">
        <v>901</v>
      </c>
      <c r="B43" s="765" t="s">
        <v>902</v>
      </c>
      <c r="C43" s="766"/>
      <c r="D43" s="20"/>
      <c r="E43" s="20"/>
    </row>
    <row r="44" spans="1:5" ht="33.75" customHeight="1">
      <c r="A44" s="82" t="s">
        <v>903</v>
      </c>
      <c r="B44" s="765" t="s">
        <v>512</v>
      </c>
      <c r="C44" s="766"/>
      <c r="D44" s="20"/>
      <c r="E44" s="20"/>
    </row>
    <row r="45" spans="1:5" ht="22.5" customHeight="1">
      <c r="A45" s="82" t="s">
        <v>909</v>
      </c>
      <c r="B45" s="765" t="s">
        <v>910</v>
      </c>
      <c r="C45" s="766"/>
      <c r="D45" s="20"/>
      <c r="E45" s="20"/>
    </row>
    <row r="46" spans="1:5" ht="22.5" customHeight="1">
      <c r="A46" s="82" t="s">
        <v>911</v>
      </c>
      <c r="B46" s="765" t="s">
        <v>912</v>
      </c>
      <c r="C46" s="766"/>
      <c r="D46" s="20"/>
      <c r="E46" s="20"/>
    </row>
    <row r="47" spans="1:5" ht="22.5" customHeight="1">
      <c r="A47" s="82" t="s">
        <v>913</v>
      </c>
      <c r="B47" s="765" t="s">
        <v>307</v>
      </c>
      <c r="C47" s="766"/>
      <c r="D47" s="20"/>
      <c r="E47" s="20"/>
    </row>
    <row r="48" spans="1:5" ht="22.5" customHeight="1">
      <c r="A48" s="82" t="s">
        <v>914</v>
      </c>
      <c r="B48" s="765" t="s">
        <v>915</v>
      </c>
      <c r="C48" s="766"/>
      <c r="D48" s="20"/>
      <c r="E48" s="20"/>
    </row>
    <row r="49" spans="1:5" ht="11.25" customHeight="1">
      <c r="A49" s="82" t="s">
        <v>916</v>
      </c>
      <c r="B49" s="765" t="s">
        <v>918</v>
      </c>
      <c r="C49" s="766"/>
      <c r="D49" s="20"/>
      <c r="E49" s="20"/>
    </row>
    <row r="50" spans="1:5" ht="22.5" customHeight="1">
      <c r="A50" s="82" t="s">
        <v>917</v>
      </c>
      <c r="B50" s="765" t="s">
        <v>920</v>
      </c>
      <c r="C50" s="766"/>
      <c r="D50" s="20"/>
      <c r="E50" s="20"/>
    </row>
    <row r="51" spans="1:5" ht="23.25" customHeight="1">
      <c r="A51" s="82" t="s">
        <v>919</v>
      </c>
      <c r="B51" s="765" t="s">
        <v>922</v>
      </c>
      <c r="C51" s="766"/>
      <c r="D51" s="20"/>
      <c r="E51" s="20"/>
    </row>
    <row r="52" spans="1:5" ht="22.5" customHeight="1">
      <c r="A52" s="82" t="s">
        <v>921</v>
      </c>
      <c r="B52" s="765" t="s">
        <v>923</v>
      </c>
      <c r="C52" s="766"/>
      <c r="D52" s="20"/>
      <c r="E52" s="20"/>
    </row>
    <row r="53" spans="1:5" ht="11.25" customHeight="1">
      <c r="A53" s="82" t="s">
        <v>518</v>
      </c>
      <c r="B53" s="765" t="s">
        <v>925</v>
      </c>
      <c r="C53" s="766"/>
      <c r="D53" s="20"/>
      <c r="E53" s="20"/>
    </row>
    <row r="54" spans="1:5" ht="11.25" customHeight="1">
      <c r="A54" s="82" t="s">
        <v>924</v>
      </c>
      <c r="B54" s="765" t="s">
        <v>169</v>
      </c>
      <c r="C54" s="766"/>
      <c r="D54" s="20"/>
      <c r="E54" s="20"/>
    </row>
    <row r="55" spans="1:5" ht="11.25" customHeight="1">
      <c r="A55" s="82" t="s">
        <v>926</v>
      </c>
      <c r="B55" s="765" t="s">
        <v>170</v>
      </c>
      <c r="C55" s="766"/>
      <c r="D55" s="20"/>
      <c r="E55" s="20"/>
    </row>
    <row r="56" spans="1:5" ht="11.25" customHeight="1">
      <c r="A56" s="82" t="s">
        <v>927</v>
      </c>
      <c r="B56" s="765" t="s">
        <v>929</v>
      </c>
      <c r="C56" s="766"/>
      <c r="D56" s="20"/>
      <c r="E56" s="20"/>
    </row>
    <row r="57" spans="1:5" ht="11.25" customHeight="1">
      <c r="A57" s="82" t="s">
        <v>928</v>
      </c>
      <c r="B57" s="765" t="s">
        <v>930</v>
      </c>
      <c r="C57" s="766"/>
      <c r="D57" s="20"/>
      <c r="E57" s="20"/>
    </row>
    <row r="58" spans="1:5" ht="11.25" customHeight="1">
      <c r="A58" s="83" t="s">
        <v>722</v>
      </c>
      <c r="B58" s="767" t="s">
        <v>747</v>
      </c>
      <c r="C58" s="768"/>
      <c r="D58" s="285">
        <f>SUM(D39:D57)</f>
        <v>0</v>
      </c>
      <c r="E58" s="285">
        <f>SUM(E39:E57)</f>
        <v>0</v>
      </c>
    </row>
    <row r="59" spans="1:5" ht="11.25">
      <c r="A59" s="770" t="s">
        <v>931</v>
      </c>
      <c r="B59" s="771"/>
      <c r="C59" s="772"/>
      <c r="D59" s="772"/>
      <c r="E59" s="773"/>
    </row>
    <row r="60" spans="1:5" ht="11.25" customHeight="1">
      <c r="A60" s="82" t="s">
        <v>802</v>
      </c>
      <c r="B60" s="765" t="s">
        <v>746</v>
      </c>
      <c r="C60" s="766"/>
      <c r="D60" s="273">
        <f>SUM(D61:D68)</f>
        <v>0</v>
      </c>
      <c r="E60" s="273">
        <f>SUM(E61:E68)</f>
        <v>0</v>
      </c>
    </row>
    <row r="61" spans="1:5" ht="11.25" customHeight="1">
      <c r="A61" s="82" t="s">
        <v>932</v>
      </c>
      <c r="B61" s="765" t="s">
        <v>933</v>
      </c>
      <c r="C61" s="766"/>
      <c r="D61" s="20"/>
      <c r="E61" s="20"/>
    </row>
    <row r="62" spans="1:5" ht="22.5" customHeight="1">
      <c r="A62" s="82" t="s">
        <v>934</v>
      </c>
      <c r="B62" s="765" t="s">
        <v>230</v>
      </c>
      <c r="C62" s="766"/>
      <c r="D62" s="20"/>
      <c r="E62" s="20"/>
    </row>
    <row r="63" spans="1:5" ht="11.25" customHeight="1">
      <c r="A63" s="82" t="s">
        <v>231</v>
      </c>
      <c r="B63" s="765" t="s">
        <v>232</v>
      </c>
      <c r="C63" s="766"/>
      <c r="D63" s="20"/>
      <c r="E63" s="20"/>
    </row>
    <row r="64" spans="1:5" ht="11.25" customHeight="1">
      <c r="A64" s="82" t="s">
        <v>233</v>
      </c>
      <c r="B64" s="765" t="s">
        <v>234</v>
      </c>
      <c r="C64" s="766"/>
      <c r="D64" s="20"/>
      <c r="E64" s="20"/>
    </row>
    <row r="65" spans="1:5" ht="11.25" customHeight="1">
      <c r="A65" s="82" t="s">
        <v>235</v>
      </c>
      <c r="B65" s="765" t="s">
        <v>236</v>
      </c>
      <c r="C65" s="766"/>
      <c r="D65" s="20"/>
      <c r="E65" s="20"/>
    </row>
    <row r="66" spans="1:5" ht="11.25" customHeight="1">
      <c r="A66" s="82" t="s">
        <v>237</v>
      </c>
      <c r="B66" s="765" t="s">
        <v>238</v>
      </c>
      <c r="C66" s="766"/>
      <c r="D66" s="20"/>
      <c r="E66" s="20"/>
    </row>
    <row r="67" spans="1:5" ht="22.5" customHeight="1">
      <c r="A67" s="82" t="s">
        <v>239</v>
      </c>
      <c r="B67" s="765" t="s">
        <v>260</v>
      </c>
      <c r="C67" s="766"/>
      <c r="D67" s="20"/>
      <c r="E67" s="20"/>
    </row>
    <row r="68" spans="1:5" ht="11.25" customHeight="1">
      <c r="A68" s="82" t="s">
        <v>261</v>
      </c>
      <c r="B68" s="765" t="s">
        <v>262</v>
      </c>
      <c r="C68" s="766"/>
      <c r="D68" s="20"/>
      <c r="E68" s="20"/>
    </row>
    <row r="69" spans="1:5" ht="11.25" customHeight="1">
      <c r="A69" s="84" t="s">
        <v>263</v>
      </c>
      <c r="B69" s="769" t="s">
        <v>745</v>
      </c>
      <c r="C69" s="766"/>
      <c r="D69" s="273">
        <f>SUM(D70:D78)</f>
        <v>0</v>
      </c>
      <c r="E69" s="273">
        <f>SUM(E70:E78)</f>
        <v>0</v>
      </c>
    </row>
    <row r="70" spans="1:5" ht="11.25" customHeight="1">
      <c r="A70" s="82" t="s">
        <v>264</v>
      </c>
      <c r="B70" s="765" t="s">
        <v>265</v>
      </c>
      <c r="C70" s="766"/>
      <c r="D70" s="20"/>
      <c r="E70" s="20"/>
    </row>
    <row r="71" spans="1:5" ht="11.25" customHeight="1">
      <c r="A71" s="82" t="s">
        <v>266</v>
      </c>
      <c r="B71" s="765" t="s">
        <v>267</v>
      </c>
      <c r="C71" s="766"/>
      <c r="D71" s="20"/>
      <c r="E71" s="20"/>
    </row>
    <row r="72" spans="1:5" ht="22.5" customHeight="1">
      <c r="A72" s="82" t="s">
        <v>268</v>
      </c>
      <c r="B72" s="765" t="s">
        <v>308</v>
      </c>
      <c r="C72" s="766"/>
      <c r="D72" s="20"/>
      <c r="E72" s="20"/>
    </row>
    <row r="73" spans="1:5" ht="22.5" customHeight="1">
      <c r="A73" s="82" t="s">
        <v>269</v>
      </c>
      <c r="B73" s="765" t="s">
        <v>309</v>
      </c>
      <c r="C73" s="766"/>
      <c r="D73" s="20"/>
      <c r="E73" s="20"/>
    </row>
    <row r="74" spans="1:5" ht="11.25" customHeight="1">
      <c r="A74" s="82" t="s">
        <v>270</v>
      </c>
      <c r="B74" s="765" t="s">
        <v>271</v>
      </c>
      <c r="C74" s="766"/>
      <c r="D74" s="20"/>
      <c r="E74" s="20"/>
    </row>
    <row r="75" spans="1:5" ht="11.25" customHeight="1">
      <c r="A75" s="82" t="s">
        <v>284</v>
      </c>
      <c r="B75" s="765" t="s">
        <v>285</v>
      </c>
      <c r="C75" s="766"/>
      <c r="D75" s="20"/>
      <c r="E75" s="20"/>
    </row>
    <row r="76" spans="1:5" ht="11.25" customHeight="1">
      <c r="A76" s="82" t="s">
        <v>286</v>
      </c>
      <c r="B76" s="765" t="s">
        <v>310</v>
      </c>
      <c r="C76" s="766"/>
      <c r="D76" s="20"/>
      <c r="E76" s="20"/>
    </row>
    <row r="77" spans="1:5" ht="22.5" customHeight="1">
      <c r="A77" s="82" t="s">
        <v>287</v>
      </c>
      <c r="B77" s="765" t="s">
        <v>289</v>
      </c>
      <c r="C77" s="766"/>
      <c r="D77" s="20"/>
      <c r="E77" s="20"/>
    </row>
    <row r="78" spans="1:5" ht="22.5" customHeight="1">
      <c r="A78" s="82" t="s">
        <v>288</v>
      </c>
      <c r="B78" s="765" t="s">
        <v>311</v>
      </c>
      <c r="C78" s="766"/>
      <c r="D78" s="20"/>
      <c r="E78" s="20"/>
    </row>
    <row r="79" spans="1:5" ht="11.25" customHeight="1">
      <c r="A79" s="82" t="s">
        <v>290</v>
      </c>
      <c r="B79" s="765" t="s">
        <v>291</v>
      </c>
      <c r="C79" s="766"/>
      <c r="D79" s="20"/>
      <c r="E79" s="20"/>
    </row>
    <row r="80" spans="1:5" ht="22.5" customHeight="1">
      <c r="A80" s="82" t="s">
        <v>292</v>
      </c>
      <c r="B80" s="765" t="s">
        <v>293</v>
      </c>
      <c r="C80" s="766"/>
      <c r="D80" s="20"/>
      <c r="E80" s="20"/>
    </row>
    <row r="81" spans="1:5" ht="22.5" customHeight="1">
      <c r="A81" s="82" t="s">
        <v>294</v>
      </c>
      <c r="B81" s="765" t="s">
        <v>295</v>
      </c>
      <c r="C81" s="766"/>
      <c r="D81" s="20"/>
      <c r="E81" s="20"/>
    </row>
    <row r="82" spans="1:5" ht="22.5" customHeight="1">
      <c r="A82" s="82" t="s">
        <v>296</v>
      </c>
      <c r="B82" s="765" t="s">
        <v>312</v>
      </c>
      <c r="C82" s="766"/>
      <c r="D82" s="20"/>
      <c r="E82" s="20"/>
    </row>
    <row r="83" spans="1:5" ht="11.25" customHeight="1">
      <c r="A83" s="82" t="s">
        <v>297</v>
      </c>
      <c r="B83" s="765" t="s">
        <v>298</v>
      </c>
      <c r="C83" s="766"/>
      <c r="D83" s="20"/>
      <c r="E83" s="20"/>
    </row>
    <row r="84" spans="1:5" ht="11.25" customHeight="1">
      <c r="A84" s="82" t="s">
        <v>299</v>
      </c>
      <c r="B84" s="765" t="s">
        <v>171</v>
      </c>
      <c r="C84" s="766"/>
      <c r="D84" s="20"/>
      <c r="E84" s="20"/>
    </row>
    <row r="85" spans="1:5" ht="11.25" customHeight="1">
      <c r="A85" s="82" t="s">
        <v>360</v>
      </c>
      <c r="B85" s="765" t="s">
        <v>172</v>
      </c>
      <c r="C85" s="766"/>
      <c r="D85" s="20"/>
      <c r="E85" s="20"/>
    </row>
    <row r="86" spans="1:5" ht="11.25" customHeight="1">
      <c r="A86" s="284" t="s">
        <v>732</v>
      </c>
      <c r="B86" s="767" t="s">
        <v>361</v>
      </c>
      <c r="C86" s="768"/>
      <c r="D86" s="285">
        <f>SUM(D60:D85)</f>
        <v>0</v>
      </c>
      <c r="E86" s="285">
        <f>SUM(E61:E68,E70:E85)</f>
        <v>0</v>
      </c>
    </row>
    <row r="87" spans="1:5" ht="11.25" customHeight="1">
      <c r="A87" s="284" t="s">
        <v>740</v>
      </c>
      <c r="B87" s="767" t="s">
        <v>364</v>
      </c>
      <c r="C87" s="768"/>
      <c r="D87" s="285">
        <f>D37+D58+D86</f>
        <v>1163</v>
      </c>
      <c r="E87" s="285">
        <f>E37+E58+E86</f>
        <v>4830</v>
      </c>
    </row>
    <row r="88" spans="1:5" ht="11.25" customHeight="1">
      <c r="A88" s="284" t="s">
        <v>807</v>
      </c>
      <c r="B88" s="767" t="s">
        <v>365</v>
      </c>
      <c r="C88" s="768"/>
      <c r="D88" s="286">
        <v>25730</v>
      </c>
      <c r="E88" s="286">
        <v>20900</v>
      </c>
    </row>
    <row r="89" spans="1:5" ht="11.25">
      <c r="A89" s="284" t="s">
        <v>808</v>
      </c>
      <c r="B89" s="767" t="s">
        <v>313</v>
      </c>
      <c r="C89" s="768"/>
      <c r="D89" s="286">
        <v>26893</v>
      </c>
      <c r="E89" s="286">
        <v>25730</v>
      </c>
    </row>
    <row r="90" spans="1:5" ht="22.5" customHeight="1">
      <c r="A90" s="284" t="s">
        <v>809</v>
      </c>
      <c r="B90" s="767" t="s">
        <v>366</v>
      </c>
      <c r="C90" s="768"/>
      <c r="D90" s="286"/>
      <c r="E90" s="286"/>
    </row>
    <row r="91" spans="1:5" ht="22.5" customHeight="1">
      <c r="A91" s="284" t="s">
        <v>810</v>
      </c>
      <c r="B91" s="767" t="s">
        <v>751</v>
      </c>
      <c r="C91" s="768"/>
      <c r="D91" s="286">
        <v>26893</v>
      </c>
      <c r="E91" s="286">
        <v>25730</v>
      </c>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62:C62"/>
    <mergeCell ref="B26:C26"/>
    <mergeCell ref="B53:C53"/>
    <mergeCell ref="B30:C30"/>
    <mergeCell ref="B54:C54"/>
    <mergeCell ref="B28:C28"/>
    <mergeCell ref="B29:C29"/>
    <mergeCell ref="B31:C31"/>
    <mergeCell ref="B39:C39"/>
    <mergeCell ref="A38:E38"/>
    <mergeCell ref="C6:E6"/>
    <mergeCell ref="A8:A10"/>
    <mergeCell ref="D8:E8"/>
    <mergeCell ref="B33:C33"/>
    <mergeCell ref="B8:C10"/>
    <mergeCell ref="B21:C21"/>
    <mergeCell ref="B32:C32"/>
    <mergeCell ref="B19:C19"/>
    <mergeCell ref="B23:C23"/>
    <mergeCell ref="E9:E10"/>
    <mergeCell ref="A3:B3"/>
    <mergeCell ref="C3:E3"/>
    <mergeCell ref="A4:B4"/>
    <mergeCell ref="C4:E4"/>
    <mergeCell ref="B12:C12"/>
    <mergeCell ref="B25:C25"/>
    <mergeCell ref="B22:C22"/>
    <mergeCell ref="B18:C18"/>
    <mergeCell ref="B14:C14"/>
    <mergeCell ref="B20:C20"/>
    <mergeCell ref="B17:C17"/>
    <mergeCell ref="B24:C24"/>
    <mergeCell ref="A1:E1"/>
    <mergeCell ref="A2:E2"/>
    <mergeCell ref="B13:C13"/>
    <mergeCell ref="B16:C16"/>
    <mergeCell ref="B15:C15"/>
    <mergeCell ref="A5:B5"/>
    <mergeCell ref="D9:D10"/>
    <mergeCell ref="C5:E5"/>
    <mergeCell ref="B11:C11"/>
    <mergeCell ref="A6:B6"/>
    <mergeCell ref="B43:C43"/>
    <mergeCell ref="B34:C34"/>
    <mergeCell ref="B35:C35"/>
    <mergeCell ref="B36:C36"/>
    <mergeCell ref="B37:C37"/>
    <mergeCell ref="B27:C27"/>
    <mergeCell ref="B40:C40"/>
    <mergeCell ref="B41:C41"/>
    <mergeCell ref="B42:C42"/>
    <mergeCell ref="B44:C44"/>
    <mergeCell ref="B45:C45"/>
    <mergeCell ref="B46:C46"/>
    <mergeCell ref="B50:C50"/>
    <mergeCell ref="B51:C51"/>
    <mergeCell ref="B52:C52"/>
    <mergeCell ref="B47:C47"/>
    <mergeCell ref="B48:C48"/>
    <mergeCell ref="B49:C49"/>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71:C71"/>
    <mergeCell ref="B72:C72"/>
    <mergeCell ref="B73:C73"/>
    <mergeCell ref="B74:C74"/>
    <mergeCell ref="B75:C75"/>
    <mergeCell ref="B76:C76"/>
    <mergeCell ref="B77:C77"/>
    <mergeCell ref="B91:C91"/>
    <mergeCell ref="B87:C87"/>
    <mergeCell ref="B88:C88"/>
    <mergeCell ref="B89:C89"/>
    <mergeCell ref="B90:C90"/>
    <mergeCell ref="B86:C86"/>
    <mergeCell ref="B81:C81"/>
    <mergeCell ref="B82:C82"/>
    <mergeCell ref="B83:C83"/>
    <mergeCell ref="B84:C84"/>
    <mergeCell ref="B78:C78"/>
    <mergeCell ref="B79:C79"/>
    <mergeCell ref="B80:C80"/>
    <mergeCell ref="B85:C85"/>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BM10" activePane="bottomLeft" state="frozen"/>
      <selection pane="topLeft" activeCell="A1" sqref="A1"/>
      <selection pane="bottomLeft" activeCell="M24" sqref="M24"/>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00" t="s">
        <v>367</v>
      </c>
      <c r="B1" s="800"/>
      <c r="C1" s="800"/>
      <c r="D1" s="800"/>
      <c r="E1" s="800"/>
    </row>
    <row r="2" spans="1:5" s="52" customFormat="1" ht="12" thickBot="1">
      <c r="A2" s="801" t="s">
        <v>840</v>
      </c>
      <c r="B2" s="801"/>
      <c r="C2" s="801"/>
      <c r="D2" s="801"/>
      <c r="E2" s="801"/>
    </row>
    <row r="3" spans="1:5" ht="15.75">
      <c r="A3" s="734" t="s">
        <v>736</v>
      </c>
      <c r="B3" s="786"/>
      <c r="C3" s="743"/>
      <c r="D3" s="787"/>
      <c r="E3" s="788"/>
    </row>
    <row r="4" spans="1:5" ht="15.75">
      <c r="A4" s="734" t="s">
        <v>737</v>
      </c>
      <c r="B4" s="786"/>
      <c r="C4" s="743"/>
      <c r="D4" s="787"/>
      <c r="E4" s="788"/>
    </row>
    <row r="5" spans="1:5" s="56" customFormat="1" ht="15.75">
      <c r="A5" s="802" t="s">
        <v>836</v>
      </c>
      <c r="B5" s="802"/>
      <c r="C5" s="653" t="str">
        <f>IF(ISBLANK(Ročná_správa!B12),"  ",Ročná_správa!B12)</f>
        <v>STP akciová spoločnosť Michalovce </v>
      </c>
      <c r="D5" s="803"/>
      <c r="E5" s="804"/>
    </row>
    <row r="6" spans="1:5" s="56" customFormat="1" ht="16.5" thickBot="1">
      <c r="A6" s="802" t="s">
        <v>697</v>
      </c>
      <c r="B6" s="802"/>
      <c r="C6" s="653" t="str">
        <f>IF(ISBLANK(Ročná_správa!E6),"  ",Ročná_správa!E6)</f>
        <v>31650058</v>
      </c>
      <c r="D6" s="803"/>
      <c r="E6" s="804"/>
    </row>
    <row r="7" spans="1:5" ht="21" customHeight="1">
      <c r="A7" s="805" t="s">
        <v>742</v>
      </c>
      <c r="B7" s="808" t="s">
        <v>841</v>
      </c>
      <c r="C7" s="809"/>
      <c r="D7" s="816" t="s">
        <v>939</v>
      </c>
      <c r="E7" s="817"/>
    </row>
    <row r="8" spans="1:5" ht="20.25" customHeight="1">
      <c r="A8" s="806"/>
      <c r="B8" s="810"/>
      <c r="C8" s="811"/>
      <c r="D8" s="779" t="s">
        <v>806</v>
      </c>
      <c r="E8" s="814" t="s">
        <v>713</v>
      </c>
    </row>
    <row r="9" spans="1:5" ht="40.5" customHeight="1" thickBot="1">
      <c r="A9" s="807"/>
      <c r="B9" s="812"/>
      <c r="C9" s="813"/>
      <c r="D9" s="780"/>
      <c r="E9" s="815"/>
    </row>
    <row r="10" spans="1:5" ht="11.25" customHeight="1">
      <c r="A10" s="832" t="s">
        <v>314</v>
      </c>
      <c r="B10" s="833"/>
      <c r="C10" s="833"/>
      <c r="D10" s="833"/>
      <c r="E10" s="834"/>
    </row>
    <row r="11" spans="1:5" ht="9.75">
      <c r="A11" s="87" t="s">
        <v>368</v>
      </c>
      <c r="B11" s="818" t="s">
        <v>369</v>
      </c>
      <c r="C11" s="818"/>
      <c r="D11" s="106"/>
      <c r="E11" s="106"/>
    </row>
    <row r="12" spans="1:5" ht="22.5" customHeight="1">
      <c r="A12" s="88" t="s">
        <v>843</v>
      </c>
      <c r="B12" s="819" t="s">
        <v>370</v>
      </c>
      <c r="C12" s="819"/>
      <c r="D12" s="274">
        <f>SUM(D13:D25)</f>
        <v>0</v>
      </c>
      <c r="E12" s="274">
        <f>SUM(E13:E25)</f>
        <v>0</v>
      </c>
    </row>
    <row r="13" spans="1:5" ht="9.75">
      <c r="A13" s="89" t="s">
        <v>371</v>
      </c>
      <c r="B13" s="820" t="s">
        <v>372</v>
      </c>
      <c r="C13" s="820"/>
      <c r="D13" s="107"/>
      <c r="E13" s="107"/>
    </row>
    <row r="14" spans="1:5" ht="22.5" customHeight="1">
      <c r="A14" s="89" t="s">
        <v>373</v>
      </c>
      <c r="B14" s="820" t="s">
        <v>437</v>
      </c>
      <c r="C14" s="820"/>
      <c r="D14" s="107"/>
      <c r="E14" s="107"/>
    </row>
    <row r="15" spans="1:5" ht="9.75">
      <c r="A15" s="89" t="s">
        <v>438</v>
      </c>
      <c r="B15" s="820" t="s">
        <v>439</v>
      </c>
      <c r="C15" s="820"/>
      <c r="D15" s="107"/>
      <c r="E15" s="107"/>
    </row>
    <row r="16" spans="1:5" ht="9.75">
      <c r="A16" s="89" t="s">
        <v>440</v>
      </c>
      <c r="B16" s="820" t="s">
        <v>441</v>
      </c>
      <c r="C16" s="820"/>
      <c r="D16" s="107"/>
      <c r="E16" s="107"/>
    </row>
    <row r="17" spans="1:5" ht="9.75">
      <c r="A17" s="89" t="s">
        <v>442</v>
      </c>
      <c r="B17" s="820" t="s">
        <v>443</v>
      </c>
      <c r="C17" s="820"/>
      <c r="D17" s="107"/>
      <c r="E17" s="107"/>
    </row>
    <row r="18" spans="1:5" ht="9.75">
      <c r="A18" s="89" t="s">
        <v>444</v>
      </c>
      <c r="B18" s="820" t="s">
        <v>445</v>
      </c>
      <c r="C18" s="820"/>
      <c r="D18" s="107"/>
      <c r="E18" s="107"/>
    </row>
    <row r="19" spans="1:5" ht="9.75">
      <c r="A19" s="89" t="s">
        <v>446</v>
      </c>
      <c r="B19" s="820" t="s">
        <v>447</v>
      </c>
      <c r="C19" s="820"/>
      <c r="D19" s="107"/>
      <c r="E19" s="107"/>
    </row>
    <row r="20" spans="1:5" ht="9.75">
      <c r="A20" s="89" t="s">
        <v>448</v>
      </c>
      <c r="B20" s="820" t="s">
        <v>449</v>
      </c>
      <c r="C20" s="820"/>
      <c r="D20" s="107"/>
      <c r="E20" s="107"/>
    </row>
    <row r="21" spans="1:5" ht="9.75">
      <c r="A21" s="89" t="s">
        <v>450</v>
      </c>
      <c r="B21" s="821" t="s">
        <v>451</v>
      </c>
      <c r="C21" s="821"/>
      <c r="D21" s="107"/>
      <c r="E21" s="107"/>
    </row>
    <row r="22" spans="1:5" ht="22.5" customHeight="1">
      <c r="A22" s="89" t="s">
        <v>452</v>
      </c>
      <c r="B22" s="822" t="s">
        <v>453</v>
      </c>
      <c r="C22" s="823"/>
      <c r="D22" s="107"/>
      <c r="E22" s="107"/>
    </row>
    <row r="23" spans="1:5" ht="22.5" customHeight="1">
      <c r="A23" s="89" t="s">
        <v>454</v>
      </c>
      <c r="B23" s="822" t="s">
        <v>455</v>
      </c>
      <c r="C23" s="823"/>
      <c r="D23" s="107"/>
      <c r="E23" s="107"/>
    </row>
    <row r="24" spans="1:5" ht="9.75">
      <c r="A24" s="89" t="s">
        <v>456</v>
      </c>
      <c r="B24" s="822" t="s">
        <v>457</v>
      </c>
      <c r="C24" s="823"/>
      <c r="D24" s="107"/>
      <c r="E24" s="107"/>
    </row>
    <row r="25" spans="1:5" ht="22.5" customHeight="1">
      <c r="A25" s="90" t="s">
        <v>458</v>
      </c>
      <c r="B25" s="824" t="s">
        <v>459</v>
      </c>
      <c r="C25" s="824"/>
      <c r="D25" s="107"/>
      <c r="E25" s="107"/>
    </row>
    <row r="26" spans="1:5" ht="29.25" customHeight="1">
      <c r="A26" s="88" t="s">
        <v>845</v>
      </c>
      <c r="B26" s="825" t="s">
        <v>482</v>
      </c>
      <c r="C26" s="826"/>
      <c r="D26" s="274">
        <f>SUM(D27:D30)</f>
        <v>0</v>
      </c>
      <c r="E26" s="274">
        <f>SUM(E27:E30)</f>
        <v>0</v>
      </c>
    </row>
    <row r="27" spans="1:5" ht="9.75">
      <c r="A27" s="89" t="s">
        <v>483</v>
      </c>
      <c r="B27" s="821" t="s">
        <v>484</v>
      </c>
      <c r="C27" s="821"/>
      <c r="D27" s="107"/>
      <c r="E27" s="107"/>
    </row>
    <row r="28" spans="1:5" ht="9.75">
      <c r="A28" s="89" t="s">
        <v>485</v>
      </c>
      <c r="B28" s="821" t="s">
        <v>486</v>
      </c>
      <c r="C28" s="821"/>
      <c r="D28" s="107"/>
      <c r="E28" s="107"/>
    </row>
    <row r="29" spans="1:5" ht="9.75">
      <c r="A29" s="89" t="s">
        <v>487</v>
      </c>
      <c r="B29" s="821" t="s">
        <v>488</v>
      </c>
      <c r="C29" s="821"/>
      <c r="D29" s="107"/>
      <c r="E29" s="107"/>
    </row>
    <row r="30" spans="1:5" ht="22.5" customHeight="1">
      <c r="A30" s="91" t="s">
        <v>489</v>
      </c>
      <c r="B30" s="824" t="s">
        <v>490</v>
      </c>
      <c r="C30" s="824"/>
      <c r="D30" s="108"/>
      <c r="E30" s="108"/>
    </row>
    <row r="31" spans="1:5" ht="22.5" customHeight="1">
      <c r="A31" s="91"/>
      <c r="B31" s="827" t="s">
        <v>494</v>
      </c>
      <c r="C31" s="827"/>
      <c r="D31" s="290">
        <f>D11+D12+D26</f>
        <v>0</v>
      </c>
      <c r="E31" s="290">
        <f>E11+E12+E26</f>
        <v>0</v>
      </c>
    </row>
    <row r="32" spans="1:5" ht="9.75">
      <c r="A32" s="89" t="s">
        <v>847</v>
      </c>
      <c r="B32" s="822" t="s">
        <v>882</v>
      </c>
      <c r="C32" s="823"/>
      <c r="D32" s="107"/>
      <c r="E32" s="107"/>
    </row>
    <row r="33" spans="1:5" ht="9.75">
      <c r="A33" s="89" t="s">
        <v>849</v>
      </c>
      <c r="B33" s="822" t="s">
        <v>884</v>
      </c>
      <c r="C33" s="823"/>
      <c r="D33" s="107"/>
      <c r="E33" s="107"/>
    </row>
    <row r="34" spans="1:5" ht="9.75">
      <c r="A34" s="828" t="s">
        <v>851</v>
      </c>
      <c r="B34" s="824" t="s">
        <v>495</v>
      </c>
      <c r="C34" s="824"/>
      <c r="D34" s="829"/>
      <c r="E34" s="829"/>
    </row>
    <row r="35" spans="1:5" ht="9.75">
      <c r="A35" s="828"/>
      <c r="B35" s="824"/>
      <c r="C35" s="824"/>
      <c r="D35" s="829"/>
      <c r="E35" s="829"/>
    </row>
    <row r="36" spans="1:5" ht="22.5" customHeight="1">
      <c r="A36" s="89" t="s">
        <v>853</v>
      </c>
      <c r="B36" s="822" t="s">
        <v>889</v>
      </c>
      <c r="C36" s="823"/>
      <c r="D36" s="107"/>
      <c r="E36" s="107"/>
    </row>
    <row r="37" spans="1:5" ht="11.25">
      <c r="A37" s="89"/>
      <c r="B37" s="830" t="s">
        <v>496</v>
      </c>
      <c r="C37" s="831"/>
      <c r="D37" s="291">
        <f>SUM(D11:D36)</f>
        <v>0</v>
      </c>
      <c r="E37" s="291">
        <f>SUM(E11:E36)</f>
        <v>0</v>
      </c>
    </row>
    <row r="38" spans="1:5" ht="22.5" customHeight="1">
      <c r="A38" s="89" t="s">
        <v>857</v>
      </c>
      <c r="B38" s="822" t="s">
        <v>590</v>
      </c>
      <c r="C38" s="823"/>
      <c r="D38" s="107"/>
      <c r="E38" s="107"/>
    </row>
    <row r="39" spans="1:5" ht="9.75">
      <c r="A39" s="89" t="s">
        <v>859</v>
      </c>
      <c r="B39" s="822" t="s">
        <v>167</v>
      </c>
      <c r="C39" s="823"/>
      <c r="D39" s="107"/>
      <c r="E39" s="107"/>
    </row>
    <row r="40" spans="1:5" ht="9.75">
      <c r="A40" s="89" t="s">
        <v>861</v>
      </c>
      <c r="B40" s="822" t="s">
        <v>168</v>
      </c>
      <c r="C40" s="823"/>
      <c r="D40" s="107"/>
      <c r="E40" s="107"/>
    </row>
    <row r="41" spans="1:5" ht="11.25">
      <c r="A41" s="89"/>
      <c r="B41" s="830" t="s">
        <v>497</v>
      </c>
      <c r="C41" s="831"/>
      <c r="D41" s="291">
        <f>SUM(D37+D38+D39+D40)</f>
        <v>0</v>
      </c>
      <c r="E41" s="291">
        <f>SUM(E37+E38+E39+E40)</f>
        <v>0</v>
      </c>
    </row>
    <row r="42" spans="1:5" ht="11.25">
      <c r="A42" s="832" t="s">
        <v>895</v>
      </c>
      <c r="B42" s="833"/>
      <c r="C42" s="833"/>
      <c r="D42" s="833"/>
      <c r="E42" s="834"/>
    </row>
    <row r="43" spans="1:5" ht="9.75">
      <c r="A43" s="89" t="s">
        <v>896</v>
      </c>
      <c r="B43" s="821" t="s">
        <v>695</v>
      </c>
      <c r="C43" s="821"/>
      <c r="D43" s="1"/>
      <c r="E43" s="1"/>
    </row>
    <row r="44" spans="1:5" ht="9.75">
      <c r="A44" s="89" t="s">
        <v>897</v>
      </c>
      <c r="B44" s="821" t="s">
        <v>696</v>
      </c>
      <c r="C44" s="821"/>
      <c r="D44" s="1"/>
      <c r="E44" s="1"/>
    </row>
    <row r="45" spans="1:5" ht="27.75" customHeight="1">
      <c r="A45" s="91" t="s">
        <v>898</v>
      </c>
      <c r="B45" s="824" t="s">
        <v>506</v>
      </c>
      <c r="C45" s="824"/>
      <c r="D45" s="95"/>
      <c r="E45" s="95"/>
    </row>
    <row r="46" spans="1:5" ht="9.75">
      <c r="A46" s="89" t="s">
        <v>899</v>
      </c>
      <c r="B46" s="821" t="s">
        <v>900</v>
      </c>
      <c r="C46" s="821"/>
      <c r="D46" s="1"/>
      <c r="E46" s="1"/>
    </row>
    <row r="47" spans="1:5" ht="9.75">
      <c r="A47" s="89" t="s">
        <v>901</v>
      </c>
      <c r="B47" s="821" t="s">
        <v>902</v>
      </c>
      <c r="C47" s="821"/>
      <c r="D47" s="1"/>
      <c r="E47" s="1"/>
    </row>
    <row r="48" spans="1:5" ht="27.75" customHeight="1">
      <c r="A48" s="91" t="s">
        <v>903</v>
      </c>
      <c r="B48" s="824" t="s">
        <v>512</v>
      </c>
      <c r="C48" s="824"/>
      <c r="D48" s="95"/>
      <c r="E48" s="95"/>
    </row>
    <row r="49" spans="1:5" ht="22.5" customHeight="1">
      <c r="A49" s="91" t="s">
        <v>909</v>
      </c>
      <c r="B49" s="824" t="s">
        <v>583</v>
      </c>
      <c r="C49" s="824"/>
      <c r="D49" s="95"/>
      <c r="E49" s="95"/>
    </row>
    <row r="50" spans="1:5" ht="22.5" customHeight="1">
      <c r="A50" s="91" t="s">
        <v>911</v>
      </c>
      <c r="B50" s="824" t="s">
        <v>912</v>
      </c>
      <c r="C50" s="824"/>
      <c r="D50" s="95"/>
      <c r="E50" s="95"/>
    </row>
    <row r="51" spans="1:5" ht="22.5" customHeight="1">
      <c r="A51" s="90" t="s">
        <v>913</v>
      </c>
      <c r="B51" s="835" t="s">
        <v>513</v>
      </c>
      <c r="C51" s="835"/>
      <c r="D51" s="1"/>
      <c r="E51" s="1"/>
    </row>
    <row r="52" spans="1:5" ht="22.5" customHeight="1">
      <c r="A52" s="90" t="s">
        <v>914</v>
      </c>
      <c r="B52" s="835" t="s">
        <v>514</v>
      </c>
      <c r="C52" s="835"/>
      <c r="D52" s="1"/>
      <c r="E52" s="1"/>
    </row>
    <row r="53" spans="1:5" ht="9.75">
      <c r="A53" s="90" t="s">
        <v>916</v>
      </c>
      <c r="B53" s="836" t="s">
        <v>515</v>
      </c>
      <c r="C53" s="835"/>
      <c r="D53" s="1"/>
      <c r="E53" s="1"/>
    </row>
    <row r="54" spans="1:5" ht="9.75">
      <c r="A54" s="90" t="s">
        <v>917</v>
      </c>
      <c r="B54" s="836" t="s">
        <v>516</v>
      </c>
      <c r="C54" s="835"/>
      <c r="D54" s="1"/>
      <c r="E54" s="1"/>
    </row>
    <row r="55" spans="1:5" ht="22.5" customHeight="1">
      <c r="A55" s="90" t="s">
        <v>919</v>
      </c>
      <c r="B55" s="836" t="s">
        <v>517</v>
      </c>
      <c r="C55" s="835"/>
      <c r="D55" s="1"/>
      <c r="E55" s="1"/>
    </row>
    <row r="56" spans="1:5" ht="22.5" customHeight="1">
      <c r="A56" s="92" t="s">
        <v>921</v>
      </c>
      <c r="B56" s="836" t="s">
        <v>519</v>
      </c>
      <c r="C56" s="835"/>
      <c r="D56" s="1"/>
      <c r="E56" s="1"/>
    </row>
    <row r="57" spans="1:5" ht="9.75">
      <c r="A57" s="92" t="s">
        <v>518</v>
      </c>
      <c r="B57" s="836" t="s">
        <v>520</v>
      </c>
      <c r="C57" s="835"/>
      <c r="D57" s="1"/>
      <c r="E57" s="1"/>
    </row>
    <row r="58" spans="1:5" ht="9.75">
      <c r="A58" s="92" t="s">
        <v>924</v>
      </c>
      <c r="B58" s="837" t="s">
        <v>173</v>
      </c>
      <c r="C58" s="820"/>
      <c r="D58" s="1"/>
      <c r="E58" s="1"/>
    </row>
    <row r="59" spans="1:5" ht="9.75">
      <c r="A59" s="92" t="s">
        <v>926</v>
      </c>
      <c r="B59" s="837" t="s">
        <v>174</v>
      </c>
      <c r="C59" s="820"/>
      <c r="D59" s="1"/>
      <c r="E59" s="1"/>
    </row>
    <row r="60" spans="1:5" ht="9.75">
      <c r="A60" s="92" t="s">
        <v>927</v>
      </c>
      <c r="B60" s="837" t="s">
        <v>521</v>
      </c>
      <c r="C60" s="820"/>
      <c r="D60" s="1"/>
      <c r="E60" s="1"/>
    </row>
    <row r="61" spans="1:5" ht="9.75">
      <c r="A61" s="92" t="s">
        <v>928</v>
      </c>
      <c r="B61" s="837" t="s">
        <v>930</v>
      </c>
      <c r="C61" s="820"/>
      <c r="D61" s="1"/>
      <c r="E61" s="1"/>
    </row>
    <row r="62" spans="1:5" ht="11.25">
      <c r="A62" s="93" t="s">
        <v>722</v>
      </c>
      <c r="B62" s="838" t="s">
        <v>493</v>
      </c>
      <c r="C62" s="839"/>
      <c r="D62" s="292">
        <f>SUM(D43:D61)</f>
        <v>0</v>
      </c>
      <c r="E62" s="292">
        <f>SUM(E43:E61)</f>
        <v>0</v>
      </c>
    </row>
    <row r="63" spans="1:5" ht="11.25">
      <c r="A63" s="840" t="s">
        <v>931</v>
      </c>
      <c r="B63" s="841"/>
      <c r="C63" s="841"/>
      <c r="D63" s="842"/>
      <c r="E63" s="843"/>
    </row>
    <row r="64" spans="1:5" ht="9.75">
      <c r="A64" s="94" t="s">
        <v>802</v>
      </c>
      <c r="B64" s="844" t="s">
        <v>527</v>
      </c>
      <c r="C64" s="819"/>
      <c r="D64" s="275">
        <f>SUM(D65:D72)</f>
        <v>0</v>
      </c>
      <c r="E64" s="275">
        <f>SUM(E65:E72)</f>
        <v>0</v>
      </c>
    </row>
    <row r="65" spans="1:5" ht="9.75">
      <c r="A65" s="92" t="s">
        <v>932</v>
      </c>
      <c r="B65" s="837" t="s">
        <v>528</v>
      </c>
      <c r="C65" s="820"/>
      <c r="D65" s="1"/>
      <c r="E65" s="1"/>
    </row>
    <row r="66" spans="1:5" ht="9.75">
      <c r="A66" s="92" t="s">
        <v>934</v>
      </c>
      <c r="B66" s="837" t="s">
        <v>315</v>
      </c>
      <c r="C66" s="820"/>
      <c r="D66" s="1"/>
      <c r="E66" s="1"/>
    </row>
    <row r="67" spans="1:5" ht="9.75">
      <c r="A67" s="92" t="s">
        <v>231</v>
      </c>
      <c r="B67" s="837" t="s">
        <v>232</v>
      </c>
      <c r="C67" s="820"/>
      <c r="D67" s="1"/>
      <c r="E67" s="1"/>
    </row>
    <row r="68" spans="1:5" ht="9.75">
      <c r="A68" s="92" t="s">
        <v>233</v>
      </c>
      <c r="B68" s="837" t="s">
        <v>547</v>
      </c>
      <c r="C68" s="820"/>
      <c r="D68" s="1"/>
      <c r="E68" s="1"/>
    </row>
    <row r="69" spans="1:5" ht="9.75">
      <c r="A69" s="92" t="s">
        <v>235</v>
      </c>
      <c r="B69" s="837" t="s">
        <v>236</v>
      </c>
      <c r="C69" s="820"/>
      <c r="D69" s="1"/>
      <c r="E69" s="1"/>
    </row>
    <row r="70" spans="1:5" ht="9.75">
      <c r="A70" s="92" t="s">
        <v>237</v>
      </c>
      <c r="B70" s="837" t="s">
        <v>316</v>
      </c>
      <c r="C70" s="820"/>
      <c r="D70" s="1"/>
      <c r="E70" s="1"/>
    </row>
    <row r="71" spans="1:5" ht="22.5" customHeight="1">
      <c r="A71" s="92" t="s">
        <v>239</v>
      </c>
      <c r="B71" s="837" t="s">
        <v>935</v>
      </c>
      <c r="C71" s="820"/>
      <c r="D71" s="1"/>
      <c r="E71" s="1"/>
    </row>
    <row r="72" spans="1:5" ht="9.75">
      <c r="A72" s="92" t="s">
        <v>261</v>
      </c>
      <c r="B72" s="837" t="s">
        <v>548</v>
      </c>
      <c r="C72" s="820"/>
      <c r="D72" s="1"/>
      <c r="E72" s="1"/>
    </row>
    <row r="73" spans="1:5" ht="18.75" customHeight="1">
      <c r="A73" s="94" t="s">
        <v>263</v>
      </c>
      <c r="B73" s="844" t="s">
        <v>317</v>
      </c>
      <c r="C73" s="819"/>
      <c r="D73" s="275">
        <f>SUM(D74:D82)</f>
        <v>0</v>
      </c>
      <c r="E73" s="275">
        <f>SUM(E74:E82)</f>
        <v>0</v>
      </c>
    </row>
    <row r="74" spans="1:5" ht="9.75">
      <c r="A74" s="92" t="s">
        <v>264</v>
      </c>
      <c r="B74" s="837" t="s">
        <v>549</v>
      </c>
      <c r="C74" s="820"/>
      <c r="D74" s="1"/>
      <c r="E74" s="1"/>
    </row>
    <row r="75" spans="1:5" ht="9.75">
      <c r="A75" s="92" t="s">
        <v>266</v>
      </c>
      <c r="B75" s="837" t="s">
        <v>550</v>
      </c>
      <c r="C75" s="820"/>
      <c r="D75" s="1"/>
      <c r="E75" s="1"/>
    </row>
    <row r="76" spans="1:5" ht="22.5" customHeight="1">
      <c r="A76" s="92" t="s">
        <v>268</v>
      </c>
      <c r="B76" s="837" t="s">
        <v>551</v>
      </c>
      <c r="C76" s="820"/>
      <c r="D76" s="1"/>
      <c r="E76" s="1"/>
    </row>
    <row r="77" spans="1:5" ht="22.5" customHeight="1">
      <c r="A77" s="92" t="s">
        <v>269</v>
      </c>
      <c r="B77" s="837" t="s">
        <v>552</v>
      </c>
      <c r="C77" s="820"/>
      <c r="D77" s="1"/>
      <c r="E77" s="1"/>
    </row>
    <row r="78" spans="1:5" ht="9.75">
      <c r="A78" s="92" t="s">
        <v>270</v>
      </c>
      <c r="B78" s="837" t="s">
        <v>553</v>
      </c>
      <c r="C78" s="820"/>
      <c r="D78" s="1"/>
      <c r="E78" s="1"/>
    </row>
    <row r="79" spans="1:5" ht="9.75">
      <c r="A79" s="92" t="s">
        <v>284</v>
      </c>
      <c r="B79" s="837" t="s">
        <v>285</v>
      </c>
      <c r="C79" s="820"/>
      <c r="D79" s="1"/>
      <c r="E79" s="1"/>
    </row>
    <row r="80" spans="1:5" ht="9.75">
      <c r="A80" s="92" t="s">
        <v>286</v>
      </c>
      <c r="B80" s="837" t="s">
        <v>554</v>
      </c>
      <c r="C80" s="820"/>
      <c r="D80" s="1"/>
      <c r="E80" s="1"/>
    </row>
    <row r="81" spans="1:5" ht="22.5" customHeight="1">
      <c r="A81" s="92" t="s">
        <v>287</v>
      </c>
      <c r="B81" s="837" t="s">
        <v>555</v>
      </c>
      <c r="C81" s="820"/>
      <c r="D81" s="1"/>
      <c r="E81" s="1"/>
    </row>
    <row r="82" spans="1:5" ht="22.5" customHeight="1">
      <c r="A82" s="92" t="s">
        <v>288</v>
      </c>
      <c r="B82" s="837" t="s">
        <v>318</v>
      </c>
      <c r="C82" s="820"/>
      <c r="D82" s="1"/>
      <c r="E82" s="1"/>
    </row>
    <row r="83" spans="1:5" ht="9.75">
      <c r="A83" s="92" t="s">
        <v>290</v>
      </c>
      <c r="B83" s="837" t="s">
        <v>556</v>
      </c>
      <c r="C83" s="820"/>
      <c r="D83" s="1"/>
      <c r="E83" s="1"/>
    </row>
    <row r="84" spans="1:5" ht="22.5" customHeight="1">
      <c r="A84" s="92" t="s">
        <v>292</v>
      </c>
      <c r="B84" s="837" t="s">
        <v>557</v>
      </c>
      <c r="C84" s="820"/>
      <c r="D84" s="1"/>
      <c r="E84" s="1"/>
    </row>
    <row r="85" spans="1:5" ht="22.5" customHeight="1">
      <c r="A85" s="92" t="s">
        <v>294</v>
      </c>
      <c r="B85" s="837" t="s">
        <v>558</v>
      </c>
      <c r="C85" s="820"/>
      <c r="D85" s="1"/>
      <c r="E85" s="1"/>
    </row>
    <row r="86" spans="1:5" ht="22.5" customHeight="1">
      <c r="A86" s="92" t="s">
        <v>296</v>
      </c>
      <c r="B86" s="837" t="s">
        <v>559</v>
      </c>
      <c r="C86" s="820"/>
      <c r="D86" s="1"/>
      <c r="E86" s="1"/>
    </row>
    <row r="87" spans="1:5" ht="9.75">
      <c r="A87" s="92" t="s">
        <v>297</v>
      </c>
      <c r="B87" s="837" t="s">
        <v>560</v>
      </c>
      <c r="C87" s="820"/>
      <c r="D87" s="1"/>
      <c r="E87" s="1"/>
    </row>
    <row r="88" spans="1:5" ht="9.75">
      <c r="A88" s="92" t="s">
        <v>299</v>
      </c>
      <c r="B88" s="837" t="s">
        <v>171</v>
      </c>
      <c r="C88" s="820"/>
      <c r="D88" s="1"/>
      <c r="E88" s="1"/>
    </row>
    <row r="89" spans="1:5" ht="9.75">
      <c r="A89" s="92" t="s">
        <v>360</v>
      </c>
      <c r="B89" s="837" t="s">
        <v>172</v>
      </c>
      <c r="C89" s="820"/>
      <c r="D89" s="1"/>
      <c r="E89" s="1"/>
    </row>
    <row r="90" spans="1:5" ht="11.25">
      <c r="A90" s="294" t="s">
        <v>732</v>
      </c>
      <c r="B90" s="838" t="s">
        <v>561</v>
      </c>
      <c r="C90" s="839"/>
      <c r="D90" s="293">
        <f>SUM(D64:D89)</f>
        <v>0</v>
      </c>
      <c r="E90" s="293">
        <f>SUM(E83:E89)+E73+E64</f>
        <v>0</v>
      </c>
    </row>
    <row r="91" spans="1:5" ht="11.25">
      <c r="A91" s="295" t="s">
        <v>740</v>
      </c>
      <c r="B91" s="845" t="s">
        <v>319</v>
      </c>
      <c r="C91" s="846"/>
      <c r="D91" s="293">
        <f>D41+D62+D90</f>
        <v>0</v>
      </c>
      <c r="E91" s="293">
        <f>E41+E62+E90</f>
        <v>0</v>
      </c>
    </row>
    <row r="92" spans="1:5" ht="11.25">
      <c r="A92" s="295" t="s">
        <v>807</v>
      </c>
      <c r="B92" s="845" t="s">
        <v>562</v>
      </c>
      <c r="C92" s="846"/>
      <c r="D92" s="296"/>
      <c r="E92" s="296"/>
    </row>
    <row r="93" spans="1:5" ht="22.5" customHeight="1">
      <c r="A93" s="295" t="s">
        <v>808</v>
      </c>
      <c r="B93" s="845" t="s">
        <v>563</v>
      </c>
      <c r="C93" s="846"/>
      <c r="D93" s="296"/>
      <c r="E93" s="296"/>
    </row>
    <row r="94" spans="1:5" ht="22.5" customHeight="1">
      <c r="A94" s="295" t="s">
        <v>809</v>
      </c>
      <c r="B94" s="845" t="s">
        <v>564</v>
      </c>
      <c r="C94" s="846"/>
      <c r="D94" s="296"/>
      <c r="E94" s="296"/>
    </row>
    <row r="95" spans="1:5" ht="22.5" customHeight="1">
      <c r="A95" s="295" t="s">
        <v>810</v>
      </c>
      <c r="B95" s="845" t="s">
        <v>582</v>
      </c>
      <c r="C95" s="846"/>
      <c r="D95" s="296"/>
      <c r="E95" s="296"/>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67" customWidth="1"/>
    <col min="13" max="16384" width="9.140625" style="53" customWidth="1"/>
  </cols>
  <sheetData>
    <row r="1" spans="1:12" s="52" customFormat="1" ht="12" thickBot="1">
      <c r="A1" s="733" t="s">
        <v>478</v>
      </c>
      <c r="B1" s="733"/>
      <c r="C1" s="733"/>
      <c r="D1" s="733"/>
      <c r="E1" s="733"/>
      <c r="F1" s="166"/>
      <c r="G1" s="166"/>
      <c r="H1" s="166"/>
      <c r="I1" s="166"/>
      <c r="J1" s="166"/>
      <c r="K1" s="166"/>
      <c r="L1" s="166"/>
    </row>
    <row r="2" spans="1:12" s="52" customFormat="1" ht="15.75">
      <c r="A2" s="734" t="s">
        <v>736</v>
      </c>
      <c r="B2" s="735"/>
      <c r="C2" s="743"/>
      <c r="D2" s="849"/>
      <c r="E2" s="850"/>
      <c r="F2" s="166"/>
      <c r="G2" s="166"/>
      <c r="H2" s="166"/>
      <c r="I2" s="166"/>
      <c r="J2" s="166"/>
      <c r="K2" s="166"/>
      <c r="L2" s="166"/>
    </row>
    <row r="3" spans="1:5" ht="15.75">
      <c r="A3" s="734" t="s">
        <v>737</v>
      </c>
      <c r="B3" s="735"/>
      <c r="C3" s="743"/>
      <c r="D3" s="849"/>
      <c r="E3" s="850"/>
    </row>
    <row r="4" spans="1:5" ht="15.75">
      <c r="A4" s="734" t="s">
        <v>836</v>
      </c>
      <c r="B4" s="735"/>
      <c r="C4" s="653" t="str">
        <f>IF(ISBLANK(Ročná_správa!B12),"  ",Ročná_správa!B12)</f>
        <v>STP akciová spoločnosť Michalovce </v>
      </c>
      <c r="D4" s="736"/>
      <c r="E4" s="737"/>
    </row>
    <row r="5" spans="1:5" ht="15.75">
      <c r="A5" s="734" t="s">
        <v>697</v>
      </c>
      <c r="B5" s="740"/>
      <c r="C5" s="653" t="str">
        <f>IF(ISBLANK(Ročná_správa!E6),"  ",Ročná_správa!E6)</f>
        <v>31650058</v>
      </c>
      <c r="D5" s="746"/>
      <c r="E5" s="747"/>
    </row>
    <row r="6" spans="1:5" ht="11.25" customHeight="1">
      <c r="A6" s="54"/>
      <c r="B6" s="55"/>
      <c r="C6" s="56"/>
      <c r="D6" s="54"/>
      <c r="E6" s="54"/>
    </row>
    <row r="7" spans="1:5" ht="9.75" customHeight="1">
      <c r="A7" s="851" t="s">
        <v>803</v>
      </c>
      <c r="B7" s="852"/>
      <c r="C7" s="741" t="s">
        <v>226</v>
      </c>
      <c r="D7" s="855" t="s">
        <v>805</v>
      </c>
      <c r="E7" s="855" t="s">
        <v>804</v>
      </c>
    </row>
    <row r="8" spans="1:5" ht="44.25" customHeight="1">
      <c r="A8" s="853"/>
      <c r="B8" s="854"/>
      <c r="C8" s="741"/>
      <c r="D8" s="856"/>
      <c r="E8" s="856" t="s">
        <v>622</v>
      </c>
    </row>
    <row r="9" spans="1:5" ht="12.75">
      <c r="A9" s="847"/>
      <c r="B9" s="848"/>
      <c r="C9" s="135"/>
      <c r="D9" s="165"/>
      <c r="E9" s="165"/>
    </row>
    <row r="10" spans="1:5" ht="12.75">
      <c r="A10" s="847"/>
      <c r="B10" s="848"/>
      <c r="C10" s="135"/>
      <c r="D10" s="1"/>
      <c r="E10" s="1"/>
    </row>
    <row r="11" spans="1:5" ht="12.75">
      <c r="A11" s="847"/>
      <c r="B11" s="848"/>
      <c r="C11" s="135"/>
      <c r="D11" s="165"/>
      <c r="E11" s="165"/>
    </row>
    <row r="12" spans="1:5" ht="12.75">
      <c r="A12" s="847"/>
      <c r="B12" s="848"/>
      <c r="C12" s="135"/>
      <c r="D12" s="165"/>
      <c r="E12" s="165"/>
    </row>
    <row r="13" spans="1:5" ht="12.75">
      <c r="A13" s="847"/>
      <c r="B13" s="848"/>
      <c r="C13" s="135"/>
      <c r="D13" s="1"/>
      <c r="E13" s="1"/>
    </row>
    <row r="14" spans="1:5" ht="12.75">
      <c r="A14" s="847"/>
      <c r="B14" s="848"/>
      <c r="C14" s="135"/>
      <c r="D14" s="1"/>
      <c r="E14" s="1"/>
    </row>
    <row r="15" spans="1:5" ht="12.75">
      <c r="A15" s="847"/>
      <c r="B15" s="848"/>
      <c r="C15" s="135"/>
      <c r="D15" s="1"/>
      <c r="E15" s="1"/>
    </row>
    <row r="16" spans="1:5" ht="12.75">
      <c r="A16" s="847"/>
      <c r="B16" s="848"/>
      <c r="C16" s="135"/>
      <c r="D16" s="1"/>
      <c r="E16" s="1"/>
    </row>
    <row r="17" spans="1:5" ht="12.75">
      <c r="A17" s="847"/>
      <c r="B17" s="848"/>
      <c r="C17" s="135"/>
      <c r="D17" s="1"/>
      <c r="E17" s="1"/>
    </row>
    <row r="18" spans="1:5" ht="12.75">
      <c r="A18" s="847"/>
      <c r="B18" s="848"/>
      <c r="C18" s="135"/>
      <c r="D18" s="1"/>
      <c r="E18" s="1"/>
    </row>
    <row r="19" spans="1:5" ht="12.75">
      <c r="A19" s="847"/>
      <c r="B19" s="848"/>
      <c r="C19" s="135"/>
      <c r="D19" s="1"/>
      <c r="E19" s="1"/>
    </row>
    <row r="20" spans="1:5" ht="12.75">
      <c r="A20" s="847"/>
      <c r="B20" s="848"/>
      <c r="C20" s="135"/>
      <c r="D20" s="1"/>
      <c r="E20" s="1"/>
    </row>
    <row r="21" spans="1:5" ht="12.75">
      <c r="A21" s="847"/>
      <c r="B21" s="848"/>
      <c r="C21" s="135"/>
      <c r="D21" s="165"/>
      <c r="E21" s="165"/>
    </row>
    <row r="22" spans="1:5" ht="12.75">
      <c r="A22" s="847"/>
      <c r="B22" s="848"/>
      <c r="C22" s="135"/>
      <c r="D22" s="1"/>
      <c r="E22" s="1"/>
    </row>
    <row r="23" spans="1:5" ht="12.75">
      <c r="A23" s="847"/>
      <c r="B23" s="848"/>
      <c r="C23" s="135"/>
      <c r="D23" s="1"/>
      <c r="E23" s="1"/>
    </row>
    <row r="24" spans="1:5" ht="12.75">
      <c r="A24" s="847"/>
      <c r="B24" s="848"/>
      <c r="C24" s="135"/>
      <c r="D24" s="1"/>
      <c r="E24" s="1"/>
    </row>
    <row r="25" spans="1:5" ht="12.75">
      <c r="A25" s="847"/>
      <c r="B25" s="848"/>
      <c r="C25" s="135"/>
      <c r="D25" s="1"/>
      <c r="E25" s="1"/>
    </row>
    <row r="26" spans="1:5" ht="12.75">
      <c r="A26" s="847"/>
      <c r="B26" s="848"/>
      <c r="C26" s="135"/>
      <c r="D26" s="1"/>
      <c r="E26" s="1"/>
    </row>
    <row r="27" spans="1:5" ht="12.75">
      <c r="A27" s="847"/>
      <c r="B27" s="848"/>
      <c r="C27" s="135"/>
      <c r="D27" s="1"/>
      <c r="E27" s="1"/>
    </row>
    <row r="28" spans="1:5" ht="12.75">
      <c r="A28" s="847"/>
      <c r="B28" s="848"/>
      <c r="C28" s="135"/>
      <c r="D28" s="1"/>
      <c r="E28" s="1"/>
    </row>
    <row r="29" spans="1:5" ht="12.75">
      <c r="A29" s="847"/>
      <c r="B29" s="848"/>
      <c r="C29" s="135"/>
      <c r="D29" s="1"/>
      <c r="E29" s="1"/>
    </row>
    <row r="30" spans="1:5" ht="12.75">
      <c r="A30" s="847"/>
      <c r="B30" s="848"/>
      <c r="C30" s="135"/>
      <c r="D30" s="1"/>
      <c r="E30" s="1"/>
    </row>
    <row r="31" spans="1:5" ht="12.75">
      <c r="A31" s="847"/>
      <c r="B31" s="848"/>
      <c r="C31" s="135"/>
      <c r="D31" s="165"/>
      <c r="E31" s="165"/>
    </row>
    <row r="32" spans="1:5" ht="12.75">
      <c r="A32" s="847"/>
      <c r="B32" s="848"/>
      <c r="C32" s="135"/>
      <c r="D32" s="1"/>
      <c r="E32" s="1"/>
    </row>
    <row r="33" spans="1:5" ht="12.75">
      <c r="A33" s="847"/>
      <c r="B33" s="848"/>
      <c r="C33" s="135"/>
      <c r="D33" s="1"/>
      <c r="E33" s="1"/>
    </row>
    <row r="34" spans="1:5" ht="12.75">
      <c r="A34" s="847"/>
      <c r="B34" s="848"/>
      <c r="C34" s="135"/>
      <c r="D34" s="1"/>
      <c r="E34" s="1"/>
    </row>
    <row r="35" spans="1:5" ht="12.75">
      <c r="A35" s="847"/>
      <c r="B35" s="848"/>
      <c r="C35" s="135"/>
      <c r="D35" s="1"/>
      <c r="E35" s="1"/>
    </row>
    <row r="36" spans="1:5" ht="12.75">
      <c r="A36" s="847"/>
      <c r="B36" s="848"/>
      <c r="C36" s="135"/>
      <c r="D36" s="1"/>
      <c r="E36" s="1"/>
    </row>
    <row r="37" spans="1:5" ht="12.75">
      <c r="A37" s="847"/>
      <c r="B37" s="848"/>
      <c r="C37" s="135"/>
      <c r="D37" s="1"/>
      <c r="E37" s="1"/>
    </row>
    <row r="38" spans="1:5" ht="12.75">
      <c r="A38" s="847"/>
      <c r="B38" s="848"/>
      <c r="C38" s="135"/>
      <c r="D38" s="1"/>
      <c r="E38" s="1"/>
    </row>
    <row r="39" spans="1:5" ht="12.75">
      <c r="A39" s="847"/>
      <c r="B39" s="848"/>
      <c r="C39" s="135"/>
      <c r="D39" s="1"/>
      <c r="E39" s="1"/>
    </row>
    <row r="40" spans="1:5" ht="12.75">
      <c r="A40" s="847"/>
      <c r="B40" s="848"/>
      <c r="C40" s="135"/>
      <c r="D40" s="165"/>
      <c r="E40" s="165"/>
    </row>
    <row r="41" spans="1:5" ht="12.75">
      <c r="A41" s="847"/>
      <c r="B41" s="848"/>
      <c r="C41" s="135"/>
      <c r="D41" s="165"/>
      <c r="E41" s="165"/>
    </row>
    <row r="42" spans="1:5" ht="12.75">
      <c r="A42" s="847"/>
      <c r="B42" s="848"/>
      <c r="C42" s="135"/>
      <c r="D42" s="1"/>
      <c r="E42" s="1"/>
    </row>
    <row r="43" spans="1:5" ht="12.75">
      <c r="A43" s="847"/>
      <c r="B43" s="848"/>
      <c r="C43" s="135"/>
      <c r="D43" s="1"/>
      <c r="E43" s="1"/>
    </row>
    <row r="44" spans="1:5" ht="12.75">
      <c r="A44" s="847"/>
      <c r="B44" s="848"/>
      <c r="C44" s="135"/>
      <c r="D44" s="1"/>
      <c r="E44" s="1"/>
    </row>
    <row r="45" spans="1:5" ht="12.75">
      <c r="A45" s="847"/>
      <c r="B45" s="848"/>
      <c r="C45" s="135"/>
      <c r="D45" s="1"/>
      <c r="E45" s="1"/>
    </row>
    <row r="46" spans="1:5" ht="12.75">
      <c r="A46" s="847"/>
      <c r="B46" s="848"/>
      <c r="C46" s="135"/>
      <c r="D46" s="1"/>
      <c r="E46" s="1"/>
    </row>
    <row r="47" spans="1:5" ht="12.75">
      <c r="A47" s="847"/>
      <c r="B47" s="848"/>
      <c r="C47" s="135"/>
      <c r="D47" s="1"/>
      <c r="E47" s="1"/>
    </row>
    <row r="48" spans="1:5" ht="12.75">
      <c r="A48" s="847"/>
      <c r="B48" s="848"/>
      <c r="C48" s="135"/>
      <c r="D48" s="1"/>
      <c r="E48" s="1"/>
    </row>
    <row r="49" spans="1:5" ht="12.75">
      <c r="A49" s="847"/>
      <c r="B49" s="848"/>
      <c r="C49" s="135"/>
      <c r="D49" s="165"/>
      <c r="E49" s="165"/>
    </row>
    <row r="50" spans="1:5" ht="12.75">
      <c r="A50" s="847"/>
      <c r="B50" s="848"/>
      <c r="C50" s="135"/>
      <c r="D50" s="1"/>
      <c r="E50" s="1"/>
    </row>
    <row r="51" spans="1:5" ht="12.75">
      <c r="A51" s="847"/>
      <c r="B51" s="848"/>
      <c r="C51" s="135"/>
      <c r="D51" s="1"/>
      <c r="E51" s="1"/>
    </row>
    <row r="52" spans="1:5" ht="12.75">
      <c r="A52" s="847"/>
      <c r="B52" s="848"/>
      <c r="C52" s="135"/>
      <c r="D52" s="1"/>
      <c r="E52" s="1"/>
    </row>
    <row r="53" spans="1:5" ht="12.75">
      <c r="A53" s="847"/>
      <c r="B53" s="848"/>
      <c r="C53" s="135"/>
      <c r="D53" s="1"/>
      <c r="E53" s="1"/>
    </row>
    <row r="54" spans="1:5" ht="12.75">
      <c r="A54" s="847"/>
      <c r="B54" s="848"/>
      <c r="C54" s="135"/>
      <c r="D54" s="1"/>
      <c r="E54" s="1"/>
    </row>
    <row r="55" spans="1:5" ht="12.75">
      <c r="A55" s="847"/>
      <c r="B55" s="848"/>
      <c r="C55" s="135"/>
      <c r="D55" s="1"/>
      <c r="E55" s="1"/>
    </row>
    <row r="56" spans="1:5" ht="12.75">
      <c r="A56" s="847"/>
      <c r="B56" s="848"/>
      <c r="C56" s="135"/>
      <c r="D56" s="165"/>
      <c r="E56" s="165"/>
    </row>
    <row r="57" spans="1:5" ht="12.75">
      <c r="A57" s="847"/>
      <c r="B57" s="848"/>
      <c r="C57" s="135"/>
      <c r="D57" s="1"/>
      <c r="E57" s="1"/>
    </row>
    <row r="58" spans="1:5" ht="12.75">
      <c r="A58" s="847"/>
      <c r="B58" s="848"/>
      <c r="C58" s="135"/>
      <c r="D58" s="1"/>
      <c r="E58" s="1"/>
    </row>
    <row r="59" spans="1:5" ht="12.75">
      <c r="A59" s="847"/>
      <c r="B59" s="848"/>
      <c r="C59" s="135"/>
      <c r="D59" s="1"/>
      <c r="E59" s="1"/>
    </row>
    <row r="60" spans="1:5" ht="12.75">
      <c r="A60" s="847"/>
      <c r="B60" s="848"/>
      <c r="C60" s="135"/>
      <c r="D60" s="1"/>
      <c r="E60" s="1"/>
    </row>
    <row r="61" spans="1:5" ht="12.75">
      <c r="A61" s="847"/>
      <c r="B61" s="848"/>
      <c r="C61" s="135"/>
      <c r="D61" s="1"/>
      <c r="E61" s="1"/>
    </row>
    <row r="62" spans="1:5" ht="12.75">
      <c r="A62" s="847"/>
      <c r="B62" s="848"/>
      <c r="C62" s="135"/>
      <c r="D62" s="1"/>
      <c r="E62" s="1"/>
    </row>
    <row r="63" spans="1:5" ht="12.75">
      <c r="A63" s="847"/>
      <c r="B63" s="848"/>
      <c r="C63" s="135"/>
      <c r="D63" s="1"/>
      <c r="E63" s="1"/>
    </row>
    <row r="64" spans="1:5" ht="12.75">
      <c r="A64" s="847"/>
      <c r="B64" s="848"/>
      <c r="C64" s="135"/>
      <c r="D64" s="165"/>
      <c r="E64" s="165"/>
    </row>
    <row r="65" spans="1:5" ht="12.75">
      <c r="A65" s="847"/>
      <c r="B65" s="848"/>
      <c r="C65" s="135"/>
      <c r="D65" s="1"/>
      <c r="E65" s="1"/>
    </row>
    <row r="66" spans="1:5" ht="12.75">
      <c r="A66" s="847"/>
      <c r="B66" s="848"/>
      <c r="C66" s="135"/>
      <c r="D66" s="1"/>
      <c r="E66" s="1"/>
    </row>
    <row r="67" spans="1:5" ht="12.75">
      <c r="A67" s="847"/>
      <c r="B67" s="848"/>
      <c r="C67" s="135"/>
      <c r="D67" s="1"/>
      <c r="E67" s="1"/>
    </row>
    <row r="68" spans="1:5" ht="12.75">
      <c r="A68" s="847"/>
      <c r="B68" s="848"/>
      <c r="C68" s="135"/>
      <c r="D68" s="1"/>
      <c r="E68" s="1"/>
    </row>
    <row r="69" spans="1:5" ht="12.75">
      <c r="A69" s="847"/>
      <c r="B69" s="848"/>
      <c r="C69" s="135"/>
      <c r="D69" s="1"/>
      <c r="E69" s="1"/>
    </row>
    <row r="70" spans="1:5" ht="12.75">
      <c r="A70" s="847"/>
      <c r="B70" s="848"/>
      <c r="C70" s="135"/>
      <c r="D70" s="165"/>
      <c r="E70" s="165"/>
    </row>
    <row r="71" spans="1:5" ht="12.75">
      <c r="A71" s="847"/>
      <c r="B71" s="848"/>
      <c r="C71" s="135"/>
      <c r="D71" s="1"/>
      <c r="E71" s="1"/>
    </row>
    <row r="72" spans="1:5" ht="12.75">
      <c r="A72" s="847"/>
      <c r="B72" s="848"/>
      <c r="C72" s="135"/>
      <c r="D72" s="1"/>
      <c r="E72" s="1"/>
    </row>
    <row r="73" spans="1:5" ht="12.75">
      <c r="A73" s="847"/>
      <c r="B73" s="848"/>
      <c r="C73" s="135"/>
      <c r="D73" s="165"/>
      <c r="E73" s="165"/>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9:B29"/>
    <mergeCell ref="A24:B24"/>
    <mergeCell ref="A17:B17"/>
    <mergeCell ref="A18:B18"/>
    <mergeCell ref="A19:B19"/>
    <mergeCell ref="A20:B20"/>
    <mergeCell ref="A22:B22"/>
    <mergeCell ref="A23:B23"/>
    <mergeCell ref="A16:B16"/>
    <mergeCell ref="A11:B11"/>
    <mergeCell ref="A12:B12"/>
    <mergeCell ref="A21:B21"/>
    <mergeCell ref="A14:B14"/>
    <mergeCell ref="A15:B15"/>
    <mergeCell ref="C4:E4"/>
    <mergeCell ref="A5:B5"/>
    <mergeCell ref="C5:E5"/>
    <mergeCell ref="A13:B13"/>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33" t="s">
        <v>479</v>
      </c>
      <c r="B1" s="733"/>
      <c r="C1" s="733"/>
      <c r="D1" s="733"/>
      <c r="E1" s="733"/>
      <c r="F1" s="733"/>
      <c r="G1" s="733"/>
    </row>
    <row r="2" spans="1:7" s="52" customFormat="1" ht="15.75">
      <c r="A2" s="734" t="s">
        <v>736</v>
      </c>
      <c r="B2" s="735"/>
      <c r="C2" s="743"/>
      <c r="D2" s="849"/>
      <c r="E2" s="849"/>
      <c r="F2" s="849"/>
      <c r="G2" s="850"/>
    </row>
    <row r="3" spans="1:7" ht="10.5" customHeight="1">
      <c r="A3" s="734" t="s">
        <v>737</v>
      </c>
      <c r="B3" s="735"/>
      <c r="C3" s="743"/>
      <c r="D3" s="849"/>
      <c r="E3" s="849"/>
      <c r="F3" s="849"/>
      <c r="G3" s="850"/>
    </row>
    <row r="4" spans="1:7" ht="15.75">
      <c r="A4" s="734" t="s">
        <v>836</v>
      </c>
      <c r="B4" s="735"/>
      <c r="C4" s="653" t="str">
        <f>IF(ISBLANK(Ročná_správa!B12),"  ",Ročná_správa!B12)</f>
        <v>STP akciová spoločnosť Michalovce </v>
      </c>
      <c r="D4" s="736"/>
      <c r="E4" s="736"/>
      <c r="F4" s="736"/>
      <c r="G4" s="737"/>
    </row>
    <row r="5" spans="1:32" ht="15.75">
      <c r="A5" s="734" t="s">
        <v>697</v>
      </c>
      <c r="B5" s="740"/>
      <c r="C5" s="653" t="str">
        <f>IF(ISBLANK(Ročná_správa!E6),"  ",Ročná_správa!E6)</f>
        <v>31650058</v>
      </c>
      <c r="D5" s="746"/>
      <c r="E5" s="746"/>
      <c r="F5" s="746"/>
      <c r="G5" s="747"/>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7" ht="11.25" customHeight="1">
      <c r="A6" s="54"/>
      <c r="B6" s="55"/>
      <c r="C6" s="56"/>
      <c r="D6" s="54"/>
      <c r="E6" s="54"/>
      <c r="F6" s="54"/>
      <c r="G6" s="54"/>
    </row>
    <row r="7" spans="1:7" ht="9.75">
      <c r="A7" s="851" t="s">
        <v>803</v>
      </c>
      <c r="B7" s="852"/>
      <c r="C7" s="741" t="s">
        <v>226</v>
      </c>
      <c r="D7" s="855" t="s">
        <v>805</v>
      </c>
      <c r="E7" s="855" t="s">
        <v>713</v>
      </c>
      <c r="F7" s="121"/>
      <c r="G7" s="855" t="s">
        <v>623</v>
      </c>
    </row>
    <row r="8" spans="1:7" ht="35.25" customHeight="1">
      <c r="A8" s="853"/>
      <c r="B8" s="854"/>
      <c r="C8" s="741"/>
      <c r="D8" s="856"/>
      <c r="E8" s="856" t="s">
        <v>622</v>
      </c>
      <c r="F8" s="122"/>
      <c r="G8" s="856" t="s">
        <v>622</v>
      </c>
    </row>
    <row r="9" spans="1:7" ht="12.75">
      <c r="A9" s="847"/>
      <c r="B9" s="848"/>
      <c r="C9" s="135"/>
      <c r="D9" s="165"/>
      <c r="E9" s="165"/>
      <c r="F9" s="168"/>
      <c r="G9" s="165"/>
    </row>
    <row r="10" spans="1:7" ht="12.75">
      <c r="A10" s="847"/>
      <c r="B10" s="848"/>
      <c r="C10" s="135"/>
      <c r="D10" s="1"/>
      <c r="E10" s="1"/>
      <c r="F10" s="123"/>
      <c r="G10" s="1"/>
    </row>
    <row r="11" spans="1:7" ht="12.75">
      <c r="A11" s="847"/>
      <c r="B11" s="848"/>
      <c r="C11" s="135"/>
      <c r="D11" s="165"/>
      <c r="E11" s="165"/>
      <c r="F11" s="168"/>
      <c r="G11" s="165"/>
    </row>
    <row r="12" spans="1:7" ht="12.75">
      <c r="A12" s="847"/>
      <c r="B12" s="848"/>
      <c r="C12" s="135"/>
      <c r="D12" s="165"/>
      <c r="E12" s="165"/>
      <c r="F12" s="168"/>
      <c r="G12" s="165"/>
    </row>
    <row r="13" spans="1:7" ht="12.75">
      <c r="A13" s="847"/>
      <c r="B13" s="848"/>
      <c r="C13" s="135"/>
      <c r="D13" s="1"/>
      <c r="E13" s="1"/>
      <c r="F13" s="123"/>
      <c r="G13" s="1"/>
    </row>
    <row r="14" spans="1:7" ht="12.75">
      <c r="A14" s="847"/>
      <c r="B14" s="848"/>
      <c r="C14" s="135"/>
      <c r="D14" s="1"/>
      <c r="E14" s="1"/>
      <c r="F14" s="123"/>
      <c r="G14" s="1"/>
    </row>
    <row r="15" spans="1:7" ht="12.75">
      <c r="A15" s="847"/>
      <c r="B15" s="848"/>
      <c r="C15" s="135"/>
      <c r="D15" s="1"/>
      <c r="E15" s="1"/>
      <c r="F15" s="123"/>
      <c r="G15" s="1"/>
    </row>
    <row r="16" spans="1:7" ht="12.75">
      <c r="A16" s="847"/>
      <c r="B16" s="848"/>
      <c r="C16" s="135"/>
      <c r="D16" s="1"/>
      <c r="E16" s="1"/>
      <c r="F16" s="123"/>
      <c r="G16" s="1"/>
    </row>
    <row r="17" spans="1:7" ht="12.75">
      <c r="A17" s="847"/>
      <c r="B17" s="848"/>
      <c r="C17" s="135"/>
      <c r="D17" s="1"/>
      <c r="E17" s="1"/>
      <c r="F17" s="123"/>
      <c r="G17" s="1"/>
    </row>
    <row r="18" spans="1:7" ht="12.75">
      <c r="A18" s="847"/>
      <c r="B18" s="848"/>
      <c r="C18" s="135"/>
      <c r="D18" s="1"/>
      <c r="E18" s="1"/>
      <c r="F18" s="123"/>
      <c r="G18" s="1"/>
    </row>
    <row r="19" spans="1:7" ht="12.75">
      <c r="A19" s="847"/>
      <c r="B19" s="848"/>
      <c r="C19" s="135"/>
      <c r="D19" s="1"/>
      <c r="E19" s="1"/>
      <c r="F19" s="123"/>
      <c r="G19" s="1"/>
    </row>
    <row r="20" spans="1:7" ht="12.75">
      <c r="A20" s="847"/>
      <c r="B20" s="848"/>
      <c r="C20" s="135"/>
      <c r="D20" s="1"/>
      <c r="E20" s="1"/>
      <c r="F20" s="123"/>
      <c r="G20" s="1"/>
    </row>
    <row r="21" spans="1:7" ht="12.75">
      <c r="A21" s="847"/>
      <c r="B21" s="848"/>
      <c r="C21" s="135"/>
      <c r="D21" s="165"/>
      <c r="E21" s="165"/>
      <c r="F21" s="168"/>
      <c r="G21" s="165"/>
    </row>
    <row r="22" spans="1:7" ht="12.75">
      <c r="A22" s="847"/>
      <c r="B22" s="848"/>
      <c r="C22" s="135"/>
      <c r="D22" s="1"/>
      <c r="E22" s="1"/>
      <c r="F22" s="123"/>
      <c r="G22" s="1"/>
    </row>
    <row r="23" spans="1:7" ht="12.75">
      <c r="A23" s="847"/>
      <c r="B23" s="848"/>
      <c r="C23" s="135"/>
      <c r="D23" s="1"/>
      <c r="E23" s="1"/>
      <c r="F23" s="123"/>
      <c r="G23" s="1"/>
    </row>
    <row r="24" spans="1:7" ht="12.75">
      <c r="A24" s="847"/>
      <c r="B24" s="848"/>
      <c r="C24" s="135"/>
      <c r="D24" s="1"/>
      <c r="E24" s="1"/>
      <c r="F24" s="123"/>
      <c r="G24" s="1"/>
    </row>
    <row r="25" spans="1:7" ht="12.75">
      <c r="A25" s="847"/>
      <c r="B25" s="848"/>
      <c r="C25" s="135"/>
      <c r="D25" s="1"/>
      <c r="E25" s="1"/>
      <c r="F25" s="123"/>
      <c r="G25" s="1"/>
    </row>
    <row r="26" spans="1:7" ht="12.75">
      <c r="A26" s="847"/>
      <c r="B26" s="848"/>
      <c r="C26" s="135"/>
      <c r="D26" s="1"/>
      <c r="E26" s="1"/>
      <c r="F26" s="123"/>
      <c r="G26" s="1"/>
    </row>
    <row r="27" spans="1:7" ht="12.75">
      <c r="A27" s="847"/>
      <c r="B27" s="848"/>
      <c r="C27" s="135"/>
      <c r="D27" s="1"/>
      <c r="E27" s="1"/>
      <c r="F27" s="123"/>
      <c r="G27" s="1"/>
    </row>
    <row r="28" spans="1:7" ht="12.75">
      <c r="A28" s="847"/>
      <c r="B28" s="848"/>
      <c r="C28" s="135"/>
      <c r="D28" s="1"/>
      <c r="E28" s="1"/>
      <c r="F28" s="123"/>
      <c r="G28" s="1"/>
    </row>
    <row r="29" spans="1:7" ht="12.75">
      <c r="A29" s="847"/>
      <c r="B29" s="848"/>
      <c r="C29" s="135"/>
      <c r="D29" s="1"/>
      <c r="E29" s="1"/>
      <c r="F29" s="123"/>
      <c r="G29" s="1"/>
    </row>
    <row r="30" spans="1:7" ht="12.75">
      <c r="A30" s="847"/>
      <c r="B30" s="848"/>
      <c r="C30" s="135"/>
      <c r="D30" s="1"/>
      <c r="E30" s="1"/>
      <c r="F30" s="123"/>
      <c r="G30" s="1"/>
    </row>
    <row r="31" spans="1:7" ht="12.75">
      <c r="A31" s="847"/>
      <c r="B31" s="848"/>
      <c r="C31" s="135"/>
      <c r="D31" s="165"/>
      <c r="E31" s="165"/>
      <c r="F31" s="168"/>
      <c r="G31" s="165"/>
    </row>
    <row r="32" spans="1:7" ht="12.75">
      <c r="A32" s="847"/>
      <c r="B32" s="848"/>
      <c r="C32" s="135"/>
      <c r="D32" s="1"/>
      <c r="E32" s="1"/>
      <c r="F32" s="123"/>
      <c r="G32" s="1"/>
    </row>
    <row r="33" spans="1:7" ht="12.75">
      <c r="A33" s="847"/>
      <c r="B33" s="848"/>
      <c r="C33" s="135"/>
      <c r="D33" s="1"/>
      <c r="E33" s="1"/>
      <c r="F33" s="123"/>
      <c r="G33" s="1"/>
    </row>
    <row r="34" spans="1:7" ht="12.75">
      <c r="A34" s="847"/>
      <c r="B34" s="848"/>
      <c r="C34" s="135"/>
      <c r="D34" s="1"/>
      <c r="E34" s="1"/>
      <c r="F34" s="123"/>
      <c r="G34" s="1"/>
    </row>
    <row r="35" spans="1:7" ht="12.75">
      <c r="A35" s="847"/>
      <c r="B35" s="848"/>
      <c r="C35" s="135"/>
      <c r="D35" s="1"/>
      <c r="E35" s="1"/>
      <c r="F35" s="123"/>
      <c r="G35" s="1"/>
    </row>
    <row r="36" spans="1:7" ht="12.75">
      <c r="A36" s="847"/>
      <c r="B36" s="848"/>
      <c r="C36" s="135"/>
      <c r="D36" s="1"/>
      <c r="E36" s="1"/>
      <c r="F36" s="123"/>
      <c r="G36" s="1"/>
    </row>
    <row r="37" spans="1:7" ht="12.75">
      <c r="A37" s="847"/>
      <c r="B37" s="848"/>
      <c r="C37" s="135"/>
      <c r="D37" s="1"/>
      <c r="E37" s="1"/>
      <c r="F37" s="123"/>
      <c r="G37" s="1"/>
    </row>
    <row r="38" spans="1:7" ht="12.75">
      <c r="A38" s="847"/>
      <c r="B38" s="848"/>
      <c r="C38" s="135"/>
      <c r="D38" s="1"/>
      <c r="E38" s="1"/>
      <c r="F38" s="123"/>
      <c r="G38" s="1"/>
    </row>
    <row r="39" spans="1:7" ht="12.75">
      <c r="A39" s="847"/>
      <c r="B39" s="848"/>
      <c r="C39" s="135"/>
      <c r="D39" s="1"/>
      <c r="E39" s="1"/>
      <c r="F39" s="123"/>
      <c r="G39" s="1"/>
    </row>
    <row r="40" spans="1:7" ht="12.75">
      <c r="A40" s="847"/>
      <c r="B40" s="848"/>
      <c r="C40" s="135"/>
      <c r="D40" s="165"/>
      <c r="E40" s="165"/>
      <c r="F40" s="168"/>
      <c r="G40" s="165"/>
    </row>
    <row r="41" spans="1:7" ht="12.75">
      <c r="A41" s="847"/>
      <c r="B41" s="848"/>
      <c r="C41" s="135"/>
      <c r="D41" s="165"/>
      <c r="E41" s="165"/>
      <c r="F41" s="168"/>
      <c r="G41" s="165"/>
    </row>
    <row r="42" spans="1:7" ht="12.75">
      <c r="A42" s="847"/>
      <c r="B42" s="848"/>
      <c r="C42" s="135"/>
      <c r="D42" s="1"/>
      <c r="E42" s="1"/>
      <c r="F42" s="123"/>
      <c r="G42" s="1"/>
    </row>
    <row r="43" spans="1:7" ht="12.75">
      <c r="A43" s="847"/>
      <c r="B43" s="848"/>
      <c r="C43" s="135"/>
      <c r="D43" s="1"/>
      <c r="E43" s="1"/>
      <c r="F43" s="123"/>
      <c r="G43" s="1"/>
    </row>
    <row r="44" spans="1:7" ht="12.75">
      <c r="A44" s="847"/>
      <c r="B44" s="848"/>
      <c r="C44" s="135"/>
      <c r="D44" s="1"/>
      <c r="E44" s="1"/>
      <c r="F44" s="123"/>
      <c r="G44" s="1"/>
    </row>
    <row r="45" spans="1:7" ht="12.75">
      <c r="A45" s="847"/>
      <c r="B45" s="848"/>
      <c r="C45" s="135"/>
      <c r="D45" s="1"/>
      <c r="E45" s="1"/>
      <c r="F45" s="123"/>
      <c r="G45" s="1"/>
    </row>
    <row r="46" spans="1:7" ht="12.75">
      <c r="A46" s="847"/>
      <c r="B46" s="848"/>
      <c r="C46" s="135"/>
      <c r="D46" s="1"/>
      <c r="E46" s="1"/>
      <c r="F46" s="123"/>
      <c r="G46" s="1"/>
    </row>
    <row r="47" spans="1:7" ht="12.75">
      <c r="A47" s="847"/>
      <c r="B47" s="848"/>
      <c r="C47" s="135"/>
      <c r="D47" s="1"/>
      <c r="E47" s="1"/>
      <c r="F47" s="123"/>
      <c r="G47" s="1"/>
    </row>
    <row r="48" spans="1:7" ht="12.75">
      <c r="A48" s="847"/>
      <c r="B48" s="848"/>
      <c r="C48" s="135"/>
      <c r="D48" s="1"/>
      <c r="E48" s="1"/>
      <c r="F48" s="123"/>
      <c r="G48" s="1"/>
    </row>
    <row r="49" spans="1:7" ht="12.75">
      <c r="A49" s="847"/>
      <c r="B49" s="848"/>
      <c r="C49" s="135"/>
      <c r="D49" s="165"/>
      <c r="E49" s="165"/>
      <c r="F49" s="168"/>
      <c r="G49" s="165"/>
    </row>
    <row r="50" spans="1:7" ht="12.75">
      <c r="A50" s="847"/>
      <c r="B50" s="848"/>
      <c r="C50" s="135"/>
      <c r="D50" s="1"/>
      <c r="E50" s="1"/>
      <c r="F50" s="123"/>
      <c r="G50" s="1"/>
    </row>
    <row r="51" spans="1:7" ht="12.75">
      <c r="A51" s="847"/>
      <c r="B51" s="848"/>
      <c r="C51" s="135"/>
      <c r="D51" s="1"/>
      <c r="E51" s="1"/>
      <c r="F51" s="123"/>
      <c r="G51" s="1"/>
    </row>
    <row r="52" spans="1:7" ht="12.75">
      <c r="A52" s="847"/>
      <c r="B52" s="848"/>
      <c r="C52" s="135"/>
      <c r="D52" s="1"/>
      <c r="E52" s="1"/>
      <c r="F52" s="123"/>
      <c r="G52" s="1"/>
    </row>
    <row r="53" spans="1:7" ht="12.75">
      <c r="A53" s="847"/>
      <c r="B53" s="848"/>
      <c r="C53" s="135"/>
      <c r="D53" s="1"/>
      <c r="E53" s="1"/>
      <c r="F53" s="123"/>
      <c r="G53" s="1"/>
    </row>
    <row r="54" spans="1:7" ht="12.75">
      <c r="A54" s="847"/>
      <c r="B54" s="848"/>
      <c r="C54" s="135"/>
      <c r="D54" s="1"/>
      <c r="E54" s="1"/>
      <c r="F54" s="123"/>
      <c r="G54" s="1"/>
    </row>
    <row r="55" spans="1:7" ht="12.75">
      <c r="A55" s="847"/>
      <c r="B55" s="848"/>
      <c r="C55" s="135"/>
      <c r="D55" s="1"/>
      <c r="E55" s="1"/>
      <c r="F55" s="123"/>
      <c r="G55" s="1"/>
    </row>
    <row r="56" spans="1:7" ht="12.75">
      <c r="A56" s="847"/>
      <c r="B56" s="848"/>
      <c r="C56" s="135"/>
      <c r="D56" s="165"/>
      <c r="E56" s="165"/>
      <c r="F56" s="168"/>
      <c r="G56" s="165"/>
    </row>
    <row r="57" spans="1:7" ht="12.75">
      <c r="A57" s="847"/>
      <c r="B57" s="848"/>
      <c r="C57" s="135"/>
      <c r="D57" s="1"/>
      <c r="E57" s="1"/>
      <c r="F57" s="123"/>
      <c r="G57" s="1"/>
    </row>
    <row r="58" spans="1:7" ht="12.75">
      <c r="A58" s="847"/>
      <c r="B58" s="848"/>
      <c r="C58" s="135"/>
      <c r="D58" s="1"/>
      <c r="E58" s="1"/>
      <c r="F58" s="123"/>
      <c r="G58" s="1"/>
    </row>
    <row r="59" spans="1:7" ht="12.75">
      <c r="A59" s="847"/>
      <c r="B59" s="848"/>
      <c r="C59" s="135"/>
      <c r="D59" s="1"/>
      <c r="E59" s="1"/>
      <c r="F59" s="123"/>
      <c r="G59" s="1"/>
    </row>
    <row r="60" spans="1:7" ht="12.75">
      <c r="A60" s="847"/>
      <c r="B60" s="848"/>
      <c r="C60" s="135"/>
      <c r="D60" s="1"/>
      <c r="E60" s="1"/>
      <c r="F60" s="123"/>
      <c r="G60" s="1"/>
    </row>
    <row r="61" spans="1:7" ht="12.75">
      <c r="A61" s="847"/>
      <c r="B61" s="848"/>
      <c r="C61" s="135"/>
      <c r="D61" s="1"/>
      <c r="E61" s="1"/>
      <c r="F61" s="123"/>
      <c r="G61" s="1"/>
    </row>
    <row r="62" spans="1:7" ht="12.75">
      <c r="A62" s="847"/>
      <c r="B62" s="848"/>
      <c r="C62" s="135"/>
      <c r="D62" s="1"/>
      <c r="E62" s="1"/>
      <c r="F62" s="123"/>
      <c r="G62" s="1"/>
    </row>
    <row r="63" spans="1:7" ht="12.75">
      <c r="A63" s="847"/>
      <c r="B63" s="848"/>
      <c r="C63" s="135"/>
      <c r="D63" s="1"/>
      <c r="E63" s="1"/>
      <c r="F63" s="123"/>
      <c r="G63" s="1"/>
    </row>
    <row r="64" spans="1:7" ht="12.75">
      <c r="A64" s="847"/>
      <c r="B64" s="848"/>
      <c r="C64" s="135"/>
      <c r="D64" s="165"/>
      <c r="E64" s="165"/>
      <c r="F64" s="168"/>
      <c r="G64" s="165"/>
    </row>
    <row r="65" spans="1:7" ht="12.75">
      <c r="A65" s="847"/>
      <c r="B65" s="848"/>
      <c r="C65" s="135"/>
      <c r="D65" s="1"/>
      <c r="E65" s="1"/>
      <c r="F65" s="123"/>
      <c r="G65" s="1"/>
    </row>
    <row r="66" spans="1:7" ht="12.75">
      <c r="A66" s="847"/>
      <c r="B66" s="848"/>
      <c r="C66" s="135"/>
      <c r="D66" s="1"/>
      <c r="E66" s="1"/>
      <c r="F66" s="123"/>
      <c r="G66" s="1"/>
    </row>
    <row r="67" spans="1:7" ht="12.75">
      <c r="A67" s="847"/>
      <c r="B67" s="848"/>
      <c r="C67" s="135"/>
      <c r="D67" s="1"/>
      <c r="E67" s="1"/>
      <c r="F67" s="123"/>
      <c r="G67" s="1"/>
    </row>
    <row r="68" spans="1:7" ht="12.75">
      <c r="A68" s="847"/>
      <c r="B68" s="848"/>
      <c r="C68" s="135"/>
      <c r="D68" s="1"/>
      <c r="E68" s="1"/>
      <c r="F68" s="123"/>
      <c r="G68" s="1"/>
    </row>
    <row r="69" spans="1:7" ht="12.75">
      <c r="A69" s="847"/>
      <c r="B69" s="848"/>
      <c r="C69" s="135"/>
      <c r="D69" s="1"/>
      <c r="E69" s="1"/>
      <c r="F69" s="123"/>
      <c r="G69" s="1"/>
    </row>
    <row r="70" spans="1:7" ht="12.75">
      <c r="A70" s="847"/>
      <c r="B70" s="848"/>
      <c r="C70" s="135"/>
      <c r="D70" s="165"/>
      <c r="E70" s="165"/>
      <c r="F70" s="168"/>
      <c r="G70" s="165"/>
    </row>
    <row r="71" spans="1:7" ht="12.75">
      <c r="A71" s="847"/>
      <c r="B71" s="848"/>
      <c r="C71" s="135"/>
      <c r="D71" s="1"/>
      <c r="E71" s="1"/>
      <c r="F71" s="123"/>
      <c r="G71" s="1"/>
    </row>
    <row r="72" spans="1:7" ht="12.75">
      <c r="A72" s="847"/>
      <c r="B72" s="848"/>
      <c r="C72" s="135"/>
      <c r="D72" s="1"/>
      <c r="E72" s="1"/>
      <c r="F72" s="123"/>
      <c r="G72" s="1"/>
    </row>
    <row r="73" spans="1:7" ht="12.75">
      <c r="A73" s="847"/>
      <c r="B73" s="848"/>
      <c r="C73" s="135"/>
      <c r="D73" s="165"/>
      <c r="E73" s="165"/>
      <c r="F73" s="168"/>
      <c r="G73" s="165"/>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2007-07-19T11:33:48Z</cp:lastPrinted>
  <dcterms:created xsi:type="dcterms:W3CDTF">2002-10-09T11:25:34Z</dcterms:created>
  <dcterms:modified xsi:type="dcterms:W3CDTF">2016-05-31T07:42:03Z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